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705 1 - Stavební úpravy" sheetId="2" r:id="rId2"/>
    <sheet name="705 2 - TZB - demontáže Z..." sheetId="3" r:id="rId3"/>
    <sheet name="705 3 - Elektroinstalace" sheetId="4" r:id="rId4"/>
    <sheet name="Pokyny pro vyplnění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'705 1 - Stavební úpravy'!$C$104:$K$290</definedName>
    <definedName name="_xlnm.Print_Area" localSheetId="1">'705 1 - Stavební úpravy'!$C$4:$J$43,'705 1 - Stavební úpravy'!$C$49:$J$82,'705 1 - Stavební úpravy'!$C$88:$K$290</definedName>
    <definedName name="_xlnm.Print_Titles" localSheetId="1">'705 1 - Stavební úpravy'!$104:$104</definedName>
    <definedName name="_xlnm._FilterDatabase" localSheetId="2" hidden="1">'705 2 - TZB - demontáže Z...'!$C$92:$K$110</definedName>
    <definedName name="_xlnm.Print_Area" localSheetId="2">'705 2 - TZB - demontáže Z...'!$C$4:$J$43,'705 2 - TZB - demontáže Z...'!$C$49:$J$70,'705 2 - TZB - demontáže Z...'!$C$76:$K$110</definedName>
    <definedName name="_xlnm.Print_Titles" localSheetId="2">'705 2 - TZB - demontáže Z...'!$92:$92</definedName>
    <definedName name="_xlnm._FilterDatabase" localSheetId="3" hidden="1">'705 3 - Elektroinstalace'!$C$95:$K$497</definedName>
    <definedName name="_xlnm.Print_Area" localSheetId="3">'705 3 - Elektroinstalace'!$C$4:$J$43,'705 3 - Elektroinstalace'!$C$49:$J$73,'705 3 - Elektroinstalace'!$C$79:$K$497</definedName>
    <definedName name="_xlnm.Print_Titles" localSheetId="3">'705 3 - Elektroinstalace'!$95:$95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41"/>
  <c r="J40"/>
  <c i="1" r="AY59"/>
  <c i="4" r="J39"/>
  <c i="1" r="AX59"/>
  <c i="4" r="BI496"/>
  <c r="BH496"/>
  <c r="BG496"/>
  <c r="BF496"/>
  <c r="T496"/>
  <c r="R496"/>
  <c r="P496"/>
  <c r="BK496"/>
  <c r="J496"/>
  <c r="BE496"/>
  <c r="BI494"/>
  <c r="BH494"/>
  <c r="BG494"/>
  <c r="BF494"/>
  <c r="T494"/>
  <c r="T493"/>
  <c r="R494"/>
  <c r="R493"/>
  <c r="P494"/>
  <c r="P493"/>
  <c r="BK494"/>
  <c r="BK493"/>
  <c r="J493"/>
  <c r="J494"/>
  <c r="BE494"/>
  <c r="J72"/>
  <c r="BI491"/>
  <c r="BH491"/>
  <c r="BG491"/>
  <c r="BF491"/>
  <c r="T491"/>
  <c r="R491"/>
  <c r="P491"/>
  <c r="BK491"/>
  <c r="J491"/>
  <c r="BE491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3"/>
  <c r="BH483"/>
  <c r="BG483"/>
  <c r="BF483"/>
  <c r="T483"/>
  <c r="R483"/>
  <c r="P483"/>
  <c r="BK483"/>
  <c r="J483"/>
  <c r="BE483"/>
  <c r="BI479"/>
  <c r="BH479"/>
  <c r="BG479"/>
  <c r="BF479"/>
  <c r="T479"/>
  <c r="R479"/>
  <c r="P479"/>
  <c r="BK479"/>
  <c r="J479"/>
  <c r="BE479"/>
  <c r="BI475"/>
  <c r="BH475"/>
  <c r="BG475"/>
  <c r="BF475"/>
  <c r="T475"/>
  <c r="R475"/>
  <c r="P475"/>
  <c r="BK475"/>
  <c r="J475"/>
  <c r="BE475"/>
  <c r="BI471"/>
  <c r="BH471"/>
  <c r="BG471"/>
  <c r="BF471"/>
  <c r="T471"/>
  <c r="R471"/>
  <c r="P471"/>
  <c r="BK471"/>
  <c r="J471"/>
  <c r="BE471"/>
  <c r="BI467"/>
  <c r="BH467"/>
  <c r="BG467"/>
  <c r="BF467"/>
  <c r="T467"/>
  <c r="R467"/>
  <c r="P467"/>
  <c r="BK467"/>
  <c r="J467"/>
  <c r="BE467"/>
  <c r="BI463"/>
  <c r="BH463"/>
  <c r="BG463"/>
  <c r="BF463"/>
  <c r="T463"/>
  <c r="R463"/>
  <c r="P463"/>
  <c r="BK463"/>
  <c r="J463"/>
  <c r="BE463"/>
  <c r="BI459"/>
  <c r="BH459"/>
  <c r="BG459"/>
  <c r="BF459"/>
  <c r="T459"/>
  <c r="R459"/>
  <c r="P459"/>
  <c r="BK459"/>
  <c r="J459"/>
  <c r="BE459"/>
  <c r="BI457"/>
  <c r="BH457"/>
  <c r="BG457"/>
  <c r="BF457"/>
  <c r="T457"/>
  <c r="R457"/>
  <c r="P457"/>
  <c r="BK457"/>
  <c r="J457"/>
  <c r="BE457"/>
  <c r="BI455"/>
  <c r="BH455"/>
  <c r="BG455"/>
  <c r="BF455"/>
  <c r="T455"/>
  <c r="R455"/>
  <c r="P455"/>
  <c r="BK455"/>
  <c r="J455"/>
  <c r="BE455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47"/>
  <c r="BH447"/>
  <c r="BG447"/>
  <c r="BF447"/>
  <c r="T447"/>
  <c r="R447"/>
  <c r="P447"/>
  <c r="BK447"/>
  <c r="J447"/>
  <c r="BE447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41"/>
  <c r="BH441"/>
  <c r="BG441"/>
  <c r="BF441"/>
  <c r="T441"/>
  <c r="R441"/>
  <c r="P441"/>
  <c r="BK441"/>
  <c r="J441"/>
  <c r="BE441"/>
  <c r="BI437"/>
  <c r="BH437"/>
  <c r="BG437"/>
  <c r="BF437"/>
  <c r="T437"/>
  <c r="R437"/>
  <c r="P437"/>
  <c r="BK437"/>
  <c r="J437"/>
  <c r="BE437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27"/>
  <c r="BH427"/>
  <c r="BG427"/>
  <c r="BF427"/>
  <c r="T427"/>
  <c r="R427"/>
  <c r="P427"/>
  <c r="BK427"/>
  <c r="J427"/>
  <c r="BE427"/>
  <c r="BI425"/>
  <c r="BH425"/>
  <c r="BG425"/>
  <c r="BF425"/>
  <c r="T425"/>
  <c r="T424"/>
  <c r="R425"/>
  <c r="R424"/>
  <c r="P425"/>
  <c r="P424"/>
  <c r="BK425"/>
  <c r="BK424"/>
  <c r="J424"/>
  <c r="J425"/>
  <c r="BE425"/>
  <c r="J71"/>
  <c r="BI422"/>
  <c r="BH422"/>
  <c r="BG422"/>
  <c r="BF422"/>
  <c r="T422"/>
  <c r="R422"/>
  <c r="P422"/>
  <c r="BK422"/>
  <c r="J422"/>
  <c r="BE422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12"/>
  <c r="BH412"/>
  <c r="BG412"/>
  <c r="BF412"/>
  <c r="T412"/>
  <c r="T411"/>
  <c r="R412"/>
  <c r="R411"/>
  <c r="P412"/>
  <c r="P411"/>
  <c r="BK412"/>
  <c r="BK411"/>
  <c r="J411"/>
  <c r="J412"/>
  <c r="BE412"/>
  <c r="J70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399"/>
  <c r="BH399"/>
  <c r="BG399"/>
  <c r="BF399"/>
  <c r="T399"/>
  <c r="R399"/>
  <c r="P399"/>
  <c r="BK399"/>
  <c r="J399"/>
  <c r="BE399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5"/>
  <c r="BH365"/>
  <c r="BG365"/>
  <c r="BF365"/>
  <c r="T365"/>
  <c r="R365"/>
  <c r="P365"/>
  <c r="BK365"/>
  <c r="J365"/>
  <c r="BE365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3"/>
  <c r="BH343"/>
  <c r="BG343"/>
  <c r="BF343"/>
  <c r="T343"/>
  <c r="R343"/>
  <c r="P343"/>
  <c r="BK343"/>
  <c r="J343"/>
  <c r="BE343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1"/>
  <c r="BH331"/>
  <c r="BG331"/>
  <c r="BF331"/>
  <c r="T331"/>
  <c r="R331"/>
  <c r="P331"/>
  <c r="BK331"/>
  <c r="J331"/>
  <c r="BE331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T296"/>
  <c r="R297"/>
  <c r="R296"/>
  <c r="P297"/>
  <c r="P296"/>
  <c r="BK297"/>
  <c r="BK296"/>
  <c r="J296"/>
  <c r="J297"/>
  <c r="BE297"/>
  <c r="J69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8"/>
  <c r="F41"/>
  <c i="1" r="BD59"/>
  <c i="4" r="BH98"/>
  <c r="F40"/>
  <c i="1" r="BC59"/>
  <c i="4" r="BG98"/>
  <c r="F39"/>
  <c i="1" r="BB59"/>
  <c i="4" r="BF98"/>
  <c r="J38"/>
  <c i="1" r="AW59"/>
  <c i="4" r="F38"/>
  <c i="1" r="BA59"/>
  <c i="4" r="T98"/>
  <c r="T97"/>
  <c r="T96"/>
  <c r="R98"/>
  <c r="R97"/>
  <c r="R96"/>
  <c r="P98"/>
  <c r="P97"/>
  <c r="P96"/>
  <c i="1" r="AU59"/>
  <c i="4" r="BK98"/>
  <c r="BK97"/>
  <c r="J97"/>
  <c r="BK96"/>
  <c r="J96"/>
  <c r="J67"/>
  <c r="J34"/>
  <c i="1" r="AG59"/>
  <c i="4" r="J98"/>
  <c r="BE98"/>
  <c r="J37"/>
  <c i="1" r="AV59"/>
  <c i="4" r="F37"/>
  <c i="1" r="AZ59"/>
  <c i="4" r="J68"/>
  <c r="J93"/>
  <c r="J92"/>
  <c r="F92"/>
  <c r="F90"/>
  <c r="E88"/>
  <c r="J63"/>
  <c r="J62"/>
  <c r="F62"/>
  <c r="F60"/>
  <c r="E58"/>
  <c r="J43"/>
  <c r="J22"/>
  <c r="E22"/>
  <c r="F93"/>
  <c r="F63"/>
  <c r="J21"/>
  <c r="J16"/>
  <c r="J90"/>
  <c r="J60"/>
  <c r="E7"/>
  <c r="E82"/>
  <c r="E52"/>
  <c i="3" r="J41"/>
  <c r="J40"/>
  <c i="1" r="AY58"/>
  <c i="3" r="J39"/>
  <c i="1" r="AX58"/>
  <c i="3" r="BI108"/>
  <c r="BH108"/>
  <c r="BG108"/>
  <c r="BF108"/>
  <c r="T108"/>
  <c r="T107"/>
  <c r="R108"/>
  <c r="R107"/>
  <c r="P108"/>
  <c r="P107"/>
  <c r="BK108"/>
  <c r="BK107"/>
  <c r="J107"/>
  <c r="J108"/>
  <c r="BE108"/>
  <c r="J69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F41"/>
  <c i="1" r="BD58"/>
  <c i="3" r="BH95"/>
  <c r="F40"/>
  <c i="1" r="BC58"/>
  <c i="3" r="BG95"/>
  <c r="F39"/>
  <c i="1" r="BB58"/>
  <c i="3" r="BF95"/>
  <c r="J38"/>
  <c i="1" r="AW58"/>
  <c i="3" r="F38"/>
  <c i="1" r="BA58"/>
  <c i="3" r="T95"/>
  <c r="T94"/>
  <c r="T93"/>
  <c r="R95"/>
  <c r="R94"/>
  <c r="R93"/>
  <c r="P95"/>
  <c r="P94"/>
  <c r="P93"/>
  <c i="1" r="AU58"/>
  <c i="3" r="BK95"/>
  <c r="BK94"/>
  <c r="J94"/>
  <c r="BK93"/>
  <c r="J93"/>
  <c r="J67"/>
  <c r="J34"/>
  <c i="1" r="AG58"/>
  <c i="3" r="J95"/>
  <c r="BE95"/>
  <c r="J37"/>
  <c i="1" r="AV58"/>
  <c i="3" r="F37"/>
  <c i="1" r="AZ58"/>
  <c i="3" r="J68"/>
  <c r="J90"/>
  <c r="J89"/>
  <c r="F89"/>
  <c r="F87"/>
  <c r="E85"/>
  <c r="J63"/>
  <c r="J62"/>
  <c r="F62"/>
  <c r="F60"/>
  <c r="E58"/>
  <c r="J43"/>
  <c r="J22"/>
  <c r="E22"/>
  <c r="F90"/>
  <c r="F63"/>
  <c r="J21"/>
  <c r="J16"/>
  <c r="J87"/>
  <c r="J60"/>
  <c r="E7"/>
  <c r="E79"/>
  <c r="E52"/>
  <c i="2" r="J41"/>
  <c r="J40"/>
  <c i="1" r="AY57"/>
  <c i="2" r="J39"/>
  <c i="1" r="AX57"/>
  <c i="2" r="BI285"/>
  <c r="BH285"/>
  <c r="BG285"/>
  <c r="BF285"/>
  <c r="T285"/>
  <c r="R285"/>
  <c r="P285"/>
  <c r="BK285"/>
  <c r="J285"/>
  <c r="BE285"/>
  <c r="BI279"/>
  <c r="BH279"/>
  <c r="BG279"/>
  <c r="BF279"/>
  <c r="T279"/>
  <c r="R279"/>
  <c r="P279"/>
  <c r="BK279"/>
  <c r="J279"/>
  <c r="BE279"/>
  <c r="BI273"/>
  <c r="BH273"/>
  <c r="BG273"/>
  <c r="BF273"/>
  <c r="T273"/>
  <c r="T272"/>
  <c r="T271"/>
  <c r="R273"/>
  <c r="R272"/>
  <c r="R271"/>
  <c r="P273"/>
  <c r="P272"/>
  <c r="P271"/>
  <c r="BK273"/>
  <c r="BK272"/>
  <c r="J272"/>
  <c r="BK271"/>
  <c r="J271"/>
  <c r="J273"/>
  <c r="BE273"/>
  <c r="J81"/>
  <c r="J80"/>
  <c r="BI265"/>
  <c r="BH265"/>
  <c r="BG265"/>
  <c r="BF265"/>
  <c r="T265"/>
  <c r="R265"/>
  <c r="P265"/>
  <c r="BK265"/>
  <c r="J265"/>
  <c r="BE265"/>
  <c r="BI258"/>
  <c r="BH258"/>
  <c r="BG258"/>
  <c r="BF258"/>
  <c r="T258"/>
  <c r="R258"/>
  <c r="P258"/>
  <c r="BK258"/>
  <c r="J258"/>
  <c r="BE258"/>
  <c r="BI253"/>
  <c r="BH253"/>
  <c r="BG253"/>
  <c r="BF253"/>
  <c r="T253"/>
  <c r="T252"/>
  <c r="R253"/>
  <c r="R252"/>
  <c r="P253"/>
  <c r="P252"/>
  <c r="BK253"/>
  <c r="BK252"/>
  <c r="J252"/>
  <c r="J253"/>
  <c r="BE253"/>
  <c r="J79"/>
  <c r="BI247"/>
  <c r="BH247"/>
  <c r="BG247"/>
  <c r="BF247"/>
  <c r="T247"/>
  <c r="R247"/>
  <c r="P247"/>
  <c r="BK247"/>
  <c r="J247"/>
  <c r="BE247"/>
  <c r="BI242"/>
  <c r="BH242"/>
  <c r="BG242"/>
  <c r="BF242"/>
  <c r="T242"/>
  <c r="R242"/>
  <c r="P242"/>
  <c r="BK242"/>
  <c r="J242"/>
  <c r="BE242"/>
  <c r="BI237"/>
  <c r="BH237"/>
  <c r="BG237"/>
  <c r="BF237"/>
  <c r="T237"/>
  <c r="R237"/>
  <c r="P237"/>
  <c r="BK237"/>
  <c r="J237"/>
  <c r="BE237"/>
  <c r="BI232"/>
  <c r="BH232"/>
  <c r="BG232"/>
  <c r="BF232"/>
  <c r="T232"/>
  <c r="R232"/>
  <c r="P232"/>
  <c r="BK232"/>
  <c r="J232"/>
  <c r="BE232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/>
  <c r="BI217"/>
  <c r="BH217"/>
  <c r="BG217"/>
  <c r="BF217"/>
  <c r="T217"/>
  <c r="R217"/>
  <c r="P217"/>
  <c r="BK217"/>
  <c r="J217"/>
  <c r="BE217"/>
  <c r="BI212"/>
  <c r="BH212"/>
  <c r="BG212"/>
  <c r="BF212"/>
  <c r="T212"/>
  <c r="T211"/>
  <c r="R212"/>
  <c r="R211"/>
  <c r="P212"/>
  <c r="P211"/>
  <c r="BK212"/>
  <c r="BK211"/>
  <c r="J211"/>
  <c r="J212"/>
  <c r="BE212"/>
  <c r="J78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0"/>
  <c r="BH200"/>
  <c r="BG200"/>
  <c r="BF200"/>
  <c r="T200"/>
  <c r="R200"/>
  <c r="P200"/>
  <c r="BK200"/>
  <c r="J200"/>
  <c r="BE200"/>
  <c r="BI195"/>
  <c r="BH195"/>
  <c r="BG195"/>
  <c r="BF195"/>
  <c r="T195"/>
  <c r="R195"/>
  <c r="P195"/>
  <c r="BK195"/>
  <c r="J195"/>
  <c r="BE195"/>
  <c r="BI190"/>
  <c r="BH190"/>
  <c r="BG190"/>
  <c r="BF190"/>
  <c r="T190"/>
  <c r="T189"/>
  <c r="R190"/>
  <c r="R189"/>
  <c r="P190"/>
  <c r="P189"/>
  <c r="BK190"/>
  <c r="BK189"/>
  <c r="J189"/>
  <c r="J190"/>
  <c r="BE190"/>
  <c r="J77"/>
  <c r="BI184"/>
  <c r="BH184"/>
  <c r="BG184"/>
  <c r="BF184"/>
  <c r="T184"/>
  <c r="T183"/>
  <c r="R184"/>
  <c r="R183"/>
  <c r="P184"/>
  <c r="P183"/>
  <c r="BK184"/>
  <c r="BK183"/>
  <c r="J183"/>
  <c r="J184"/>
  <c r="BE184"/>
  <c r="J76"/>
  <c r="BI178"/>
  <c r="BH178"/>
  <c r="BG178"/>
  <c r="BF178"/>
  <c r="T178"/>
  <c r="R178"/>
  <c r="P178"/>
  <c r="BK178"/>
  <c r="J178"/>
  <c r="BE178"/>
  <c r="BI173"/>
  <c r="BH173"/>
  <c r="BG173"/>
  <c r="BF173"/>
  <c r="T173"/>
  <c r="T172"/>
  <c r="T171"/>
  <c r="R173"/>
  <c r="R172"/>
  <c r="R171"/>
  <c r="P173"/>
  <c r="P172"/>
  <c r="P171"/>
  <c r="BK173"/>
  <c r="BK172"/>
  <c r="J172"/>
  <c r="BK171"/>
  <c r="J171"/>
  <c r="J173"/>
  <c r="BE173"/>
  <c r="J75"/>
  <c r="J74"/>
  <c r="BI169"/>
  <c r="BH169"/>
  <c r="BG169"/>
  <c r="BF169"/>
  <c r="T169"/>
  <c r="T168"/>
  <c r="R169"/>
  <c r="R168"/>
  <c r="P169"/>
  <c r="P168"/>
  <c r="BK169"/>
  <c r="BK168"/>
  <c r="J168"/>
  <c r="J169"/>
  <c r="BE169"/>
  <c r="J73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4"/>
  <c r="BH154"/>
  <c r="BG154"/>
  <c r="BF154"/>
  <c r="T154"/>
  <c r="T153"/>
  <c r="R154"/>
  <c r="R153"/>
  <c r="P154"/>
  <c r="P153"/>
  <c r="BK154"/>
  <c r="BK153"/>
  <c r="J153"/>
  <c r="J154"/>
  <c r="BE154"/>
  <c r="J72"/>
  <c r="BI148"/>
  <c r="BH148"/>
  <c r="BG148"/>
  <c r="BF148"/>
  <c r="T148"/>
  <c r="R148"/>
  <c r="P148"/>
  <c r="BK148"/>
  <c r="J148"/>
  <c r="BE148"/>
  <c r="BI143"/>
  <c r="BH143"/>
  <c r="BG143"/>
  <c r="BF143"/>
  <c r="T143"/>
  <c r="T142"/>
  <c r="R143"/>
  <c r="R142"/>
  <c r="P143"/>
  <c r="P142"/>
  <c r="BK143"/>
  <c r="BK142"/>
  <c r="J142"/>
  <c r="J143"/>
  <c r="BE143"/>
  <c r="J71"/>
  <c r="BI137"/>
  <c r="BH137"/>
  <c r="BG137"/>
  <c r="BF137"/>
  <c r="T137"/>
  <c r="R137"/>
  <c r="P137"/>
  <c r="BK137"/>
  <c r="J137"/>
  <c r="BE137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19"/>
  <c r="BH119"/>
  <c r="BG119"/>
  <c r="BF119"/>
  <c r="T119"/>
  <c r="R119"/>
  <c r="P119"/>
  <c r="BK119"/>
  <c r="J119"/>
  <c r="BE119"/>
  <c r="BI114"/>
  <c r="BH114"/>
  <c r="BG114"/>
  <c r="BF114"/>
  <c r="T114"/>
  <c r="T113"/>
  <c r="R114"/>
  <c r="R113"/>
  <c r="P114"/>
  <c r="P113"/>
  <c r="BK114"/>
  <c r="BK113"/>
  <c r="J113"/>
  <c r="J114"/>
  <c r="BE114"/>
  <c r="J70"/>
  <c r="BI108"/>
  <c r="F41"/>
  <c i="1" r="BD57"/>
  <c i="2" r="BH108"/>
  <c r="F40"/>
  <c i="1" r="BC57"/>
  <c i="2" r="BG108"/>
  <c r="F39"/>
  <c i="1" r="BB57"/>
  <c i="2" r="BF108"/>
  <c r="J38"/>
  <c i="1" r="AW57"/>
  <c i="2" r="F38"/>
  <c i="1" r="BA57"/>
  <c i="2" r="T108"/>
  <c r="T107"/>
  <c r="T106"/>
  <c r="T105"/>
  <c r="R108"/>
  <c r="R107"/>
  <c r="R106"/>
  <c r="R105"/>
  <c r="P108"/>
  <c r="P107"/>
  <c r="P106"/>
  <c r="P105"/>
  <c i="1" r="AU57"/>
  <c i="2" r="BK108"/>
  <c r="BK107"/>
  <c r="J107"/>
  <c r="BK106"/>
  <c r="J106"/>
  <c r="BK105"/>
  <c r="J105"/>
  <c r="J67"/>
  <c r="J34"/>
  <c i="1" r="AG57"/>
  <c i="2" r="J108"/>
  <c r="BE108"/>
  <c r="J37"/>
  <c i="1" r="AV57"/>
  <c i="2" r="F37"/>
  <c i="1" r="AZ57"/>
  <c i="2" r="J69"/>
  <c r="J68"/>
  <c r="J102"/>
  <c r="J101"/>
  <c r="F101"/>
  <c r="F99"/>
  <c r="E97"/>
  <c r="J63"/>
  <c r="J62"/>
  <c r="F62"/>
  <c r="F60"/>
  <c r="E58"/>
  <c r="J43"/>
  <c r="J22"/>
  <c r="E22"/>
  <c r="F102"/>
  <c r="F63"/>
  <c r="J21"/>
  <c r="J16"/>
  <c r="J99"/>
  <c r="J60"/>
  <c r="E7"/>
  <c r="E91"/>
  <c r="E52"/>
  <c i="1" r="BD56"/>
  <c r="BC56"/>
  <c r="BB56"/>
  <c r="BA56"/>
  <c r="AZ56"/>
  <c r="AY56"/>
  <c r="AX56"/>
  <c r="AW56"/>
  <c r="AV56"/>
  <c r="AU56"/>
  <c r="AT56"/>
  <c r="AS56"/>
  <c r="AG56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<sst xmlns="http://schemas.openxmlformats.org/spreadsheetml/2006/main">
  <si>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</si>
  <si>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</si>
  <si>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</si>
  <si>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</si>
  <si>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</si>
  <si>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{4fff0e72-df34-4d09-a5d3-3ef5e2f37c89}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</si>
  <si>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</si>
  <si>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</si>
  <si>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</si>
  <si>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</si>
  <si>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</si>
  <si>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</si>
  <si>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</si>
  <si>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</si>
  <si>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0809-2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</si>
  <si>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</si>
  <si>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</si>
  <si>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Přestupní terminál Šumperk - Jesenická 475/2</t>
  </si>
  <si>
    <t>KSO:</t>
  </si>
  <si>
    <t/>
  </si>
  <si>
    <t>CC-CZ:</t>
  </si>
  <si>
    <t>Místo:</t>
  </si>
  <si>
    <t xml:space="preserve"> </t>
  </si>
  <si>
    <t>Datum:</t>
  </si>
  <si>
    <t>17. 5. 2019</t>
  </si>
  <si>
    <t>Zadavatel:</t>
  </si>
  <si>
    <t>IČ:</t>
  </si>
  <si>
    <t>00303461</t>
  </si>
  <si>
    <t>Město Šumperk</t>
  </si>
  <si>
    <t>DIČ:</t>
  </si>
  <si>
    <t>CZ00303461</t>
  </si>
  <si>
    <t>Uchazeč:</t>
  </si>
  <si>
    <t>Vyplň údaj</t>
  </si>
  <si>
    <t>Projektant:</t>
  </si>
  <si>
    <t>27821251</t>
  </si>
  <si>
    <t>Cekr CZ s.r.o.</t>
  </si>
  <si>
    <t>CZ27821251</t>
  </si>
  <si>
    <t>True</t>
  </si>
  <si>
    <t>Zpracovatel:</t>
  </si>
  <si>
    <t>Jan Zamykal, CS ÚRS 2019 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</si>
  <si>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</si>
  <si>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</si>
  <si>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</si>
  <si>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</si>
  <si>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</si>
  <si>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</si>
  <si>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</si>
  <si>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</si>
  <si>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</si>
  <si>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</si>
  <si>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</si>
  <si>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</si>
  <si>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</si>
  <si>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</si>
  <si>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</si>
  <si>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</si>
  <si>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</si>
  <si>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</si>
  <si>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</si>
  <si>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</si>
  <si>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</si>
  <si>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</si>
  <si>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</si>
  <si>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</si>
  <si>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</si>
  <si>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</si>
  <si>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</si>
  <si>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</si>
  <si>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</si>
  <si>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</si>
  <si>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</si>
  <si>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</si>
  <si>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</si>
  <si>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</si>
  <si>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</si>
  <si>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</si>
  <si>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</si>
  <si>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</si>
  <si>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</si>
  <si>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</si>
  <si>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700</t>
  </si>
  <si>
    <t>Objekty pozemních staveb</t>
  </si>
  <si>
    <t>STA</t>
  </si>
  <si>
    <t>1</t>
  </si>
  <si>
    <t>{efca5c50-736d-4acf-a78a-a1b2c51892c9}</t>
  </si>
  <si>
    <t>2</t>
  </si>
  <si>
    <t>SO 705</t>
  </si>
  <si>
    <t>Stavební úpravy objektu ul. Jesenická 2</t>
  </si>
  <si>
    <t>Soupis</t>
  </si>
  <si>
    <t>{b2a090b0-7d47-4d34-8b51-55e7e84abad7}</t>
  </si>
  <si>
    <t>/</t>
  </si>
  <si>
    <t>705 1</t>
  </si>
  <si>
    <t>Stavební úpravy</t>
  </si>
  <si>
    <t>3</t>
  </si>
  <si>
    <t>{8d26d5ad-c818-4b12-8980-72320f0df300}</t>
  </si>
  <si>
    <t>705 2</t>
  </si>
  <si>
    <t>TZB - demontáže ZTI, vzduchotechnika</t>
  </si>
  <si>
    <t>{728be68e-98d2-43b1-812a-5866716db19c}</t>
  </si>
  <si>
    <t>705 3</t>
  </si>
  <si>
    <t>Elektroinstalace</t>
  </si>
  <si>
    <t>{f21ef039-becd-4576-8a3b-df4738be620f}</t>
  </si>
  <si>
    <t>KRYCÍ LIST SOUPISU PRACÍ</t>
  </si>
  <si>
    <t>Objekt:</t>
  </si>
  <si>
    <t>700 - Objekty pozemních staveb</t>
  </si>
  <si>
    <t>Soupis:</t>
  </si>
  <si>
    <t>SO 705 - Stavební úpravy objektu ul. Jesenická 2</t>
  </si>
  <si>
    <t>Úroveň 3:</t>
  </si>
  <si>
    <t>705 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</si>
  <si>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</si>
  <si>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</si>
  <si>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</si>
  <si>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</si>
  <si>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</si>
  <si>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</si>
  <si>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</si>
  <si>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</si>
  <si>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</si>
  <si>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</si>
  <si>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</si>
  <si>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</si>
  <si>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</si>
  <si>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</si>
  <si>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</si>
  <si>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</si>
  <si>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</si>
  <si>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</si>
  <si>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</si>
  <si>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</si>
  <si>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</si>
  <si>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</si>
  <si>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</si>
  <si>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</si>
  <si>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</si>
  <si>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</si>
  <si>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</si>
  <si>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</si>
  <si>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</si>
  <si>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</si>
  <si>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</si>
  <si>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</si>
  <si>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</si>
  <si>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</si>
  <si>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</si>
  <si>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</si>
  <si>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349231811</t>
  </si>
  <si>
    <t>Přizdívka ostění s ozubem z cihel tl do 150 mm</t>
  </si>
  <si>
    <t>m2</t>
  </si>
  <si>
    <t>CS ÚRS 2019 01</t>
  </si>
  <si>
    <t>4</t>
  </si>
  <si>
    <t>1145106246</t>
  </si>
  <si>
    <t>PP</t>
  </si>
  <si>
    <t>Přizdívka z cihel ostění s ozubem ve vybouraných otvorech, s vysekáním kapes pro zavázaní přes 80 do 150 mm</t>
  </si>
  <si>
    <t>VV</t>
  </si>
  <si>
    <t>"přizdívka ostění pro osazení nových dveří"</t>
  </si>
  <si>
    <t>0,15*2,00</t>
  </si>
  <si>
    <t>Součet</t>
  </si>
  <si>
    <t>6</t>
  </si>
  <si>
    <t>Úpravy povrchů, podlahy a osazování výplní</t>
  </si>
  <si>
    <t>612135101</t>
  </si>
  <si>
    <t>Hrubá výplň rýh ve stěnách maltou jakékoli šířky rýhy</t>
  </si>
  <si>
    <t>1256436875</t>
  </si>
  <si>
    <t>Hrubá výplň rýh maltou jakékoli šířky rýhy ve stěnách</t>
  </si>
  <si>
    <t>"výplň drážky pro přívod SLP ve fasádě"</t>
  </si>
  <si>
    <t>4,00*0,20</t>
  </si>
  <si>
    <t>612325302</t>
  </si>
  <si>
    <t>Vápenocementová štuková omítka ostění nebo nadpraží</t>
  </si>
  <si>
    <t>1395236387</t>
  </si>
  <si>
    <t>Vápenocementová omítka ostění nebo nadpraží štuková</t>
  </si>
  <si>
    <t>"zapravení omítky ostění po osazení rámů oken a dveří"</t>
  </si>
  <si>
    <t>2*(1,78+1,78+1,20)*0,25</t>
  </si>
  <si>
    <t>(2,00+2,00+0,90)*0,30*2</t>
  </si>
  <si>
    <t>612325423</t>
  </si>
  <si>
    <t>Oprava vnitřní vápenocementové štukové omítky stěn v rozsahu plochy do 50%</t>
  </si>
  <si>
    <t>-1049646718</t>
  </si>
  <si>
    <t>Oprava vápenocementové omítky vnitřních ploch štukové dvouvrstvé, tloušťky do 20 mm a tloušťky štuku do 3 mm stěn, v rozsahu opravované plochy přes 30 do 50%</t>
  </si>
  <si>
    <t>"oprava omítek stěn místnosti dle PD"</t>
  </si>
  <si>
    <t>2*(6,30+3,135)*3,00</t>
  </si>
  <si>
    <t>5</t>
  </si>
  <si>
    <t>622332111</t>
  </si>
  <si>
    <t>Škrábaná omítka (břízolitová) vnějších stěn nanášená ručně na omítnutý podklad</t>
  </si>
  <si>
    <t>-1747019329</t>
  </si>
  <si>
    <t>Omítka cementová škrábaná (břízolitová) vnějších ploch nanášená ručně na omítnutý podklad stěn</t>
  </si>
  <si>
    <t>"oprava drážky pro přívod SLP ve fasádě"</t>
  </si>
  <si>
    <t>4,00*0,25</t>
  </si>
  <si>
    <t>"zapravení ostění po výměně oken ve fasádě"</t>
  </si>
  <si>
    <t>2*0,50</t>
  </si>
  <si>
    <t>632451103</t>
  </si>
  <si>
    <t>Cementový samonivelační potěr ze suchých směsí tloušťky do 10 mm</t>
  </si>
  <si>
    <t>1100305596</t>
  </si>
  <si>
    <t>Potěr cementový samonivelační ze suchých směsí tloušťky přes 5 do 10 mm</t>
  </si>
  <si>
    <t>"úprava, vyrovnání stáv.podlahy"</t>
  </si>
  <si>
    <t>3,135*6,30+0,40*0,90</t>
  </si>
  <si>
    <t>9</t>
  </si>
  <si>
    <t>Ostatní konstrukce a práce, bourání</t>
  </si>
  <si>
    <t>7</t>
  </si>
  <si>
    <t>968062375</t>
  </si>
  <si>
    <t>Vybourání dřevěných rámů oken zdvojených včetně křídel pl do 2 m2</t>
  </si>
  <si>
    <t>-1066831218</t>
  </si>
  <si>
    <t>Vybourání dřevěných rámů oken s křídly, dveřních zárubní, vrat, stěn, ostění nebo obkladů rámů oken s křídly zdvojených, plochy do 2 m2</t>
  </si>
  <si>
    <t>"vybourání stávajících oken"</t>
  </si>
  <si>
    <t>1,20*1,775*2</t>
  </si>
  <si>
    <t>8</t>
  </si>
  <si>
    <t>968072455</t>
  </si>
  <si>
    <t>Vybourání kovových dveřních zárubní pl do 2 m2</t>
  </si>
  <si>
    <t>-1313434302</t>
  </si>
  <si>
    <t>Vybourání kovových rámů oken s křídly, dveřních zárubní, vrat, stěn, ostění nebo obkladů dveřních zárubní, plochy do 2 m2</t>
  </si>
  <si>
    <t>"vybourání zárubní stáv.dveří"</t>
  </si>
  <si>
    <t>0,80*2,00</t>
  </si>
  <si>
    <t>997</t>
  </si>
  <si>
    <t>Přesun sutě</t>
  </si>
  <si>
    <t>997006512</t>
  </si>
  <si>
    <t>Vodorovné doprava suti s naložením a složením na skládku do 1 km</t>
  </si>
  <si>
    <t>t</t>
  </si>
  <si>
    <t>-1647953433</t>
  </si>
  <si>
    <t>Vodorovná doprava suti na skládku s naložením na dopravní prostředek a složením přes 100 m do 1 km</t>
  </si>
  <si>
    <t>10</t>
  </si>
  <si>
    <t>997006519</t>
  </si>
  <si>
    <t>Příplatek k vodorovnému přemístění suti na skládku ZKD 1 km přes 1 km</t>
  </si>
  <si>
    <t>-1956541640</t>
  </si>
  <si>
    <t>Vodorovná doprava suti na skládku s naložením na dopravní prostředek a složením Příplatek k ceně za každý další i započatý 1 km</t>
  </si>
  <si>
    <t>0,406*4 'Přepočtené koeficientem množství</t>
  </si>
  <si>
    <t>11</t>
  </si>
  <si>
    <t>997013212</t>
  </si>
  <si>
    <t>Vnitrostaveništní doprava suti a vybouraných hmot pro budovy v do 9 m ručně</t>
  </si>
  <si>
    <t>1853486827</t>
  </si>
  <si>
    <t>Vnitrostaveništní doprava suti a vybouraných hmot vodorovně do 50 m svisle ručně (nošením po schodech) pro budovy a haly výšky přes 6 do 9 m</t>
  </si>
  <si>
    <t>12</t>
  </si>
  <si>
    <t>997013219</t>
  </si>
  <si>
    <t>Příplatek k vnitrostaveništní dopravě suti a vybouraných hmot za zvětšenou dopravu suti ZKD 10 m</t>
  </si>
  <si>
    <t>124674754</t>
  </si>
  <si>
    <t>Vnitrostaveništní doprava suti a vybouraných hmot vodorovně do 50 m Příplatek k cenám -3111 až -3217 za zvětšenou vodorovnou dopravu přes vymezenou dopravní vzdálenost za každých dalších i započatých 10 m</t>
  </si>
  <si>
    <t>0,406*3 'Přepočtené koeficientem množství</t>
  </si>
  <si>
    <t>13</t>
  </si>
  <si>
    <t>997013831</t>
  </si>
  <si>
    <t>Poplatek za uložení na skládce (skládkovné) stavebního odpadu směsného kód odpadu 170 904</t>
  </si>
  <si>
    <t>1336793642</t>
  </si>
  <si>
    <t>Poplatek za uložení stavebního odpadu na skládce (skládkovné) směsného stavebního a demoličního zatříděného do Katalogu odpadů pod kódem 170 904</t>
  </si>
  <si>
    <t>0,406</t>
  </si>
  <si>
    <t>998</t>
  </si>
  <si>
    <t>Přesun hmot</t>
  </si>
  <si>
    <t>14</t>
  </si>
  <si>
    <t>998011002</t>
  </si>
  <si>
    <t>Přesun hmot pro budovy zděné v do 12 m</t>
  </si>
  <si>
    <t>160996177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</si>
  <si>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</si>
  <si>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</si>
  <si>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</si>
  <si>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763</t>
  </si>
  <si>
    <t>Konstrukce suché výstavby</t>
  </si>
  <si>
    <t>763135102</t>
  </si>
  <si>
    <t>Montáž SDK kazetového podhledu z kazet 600x600 mm na zavěšenou polozapuštěnou nosnou konstrukci</t>
  </si>
  <si>
    <t>1722629972</t>
  </si>
  <si>
    <t>Montáž sádrokartonového podhledu kazetového demontovatelného, velikosti kazet 600x600 mm včetně zavěšené nosné konstrukce polozapuštěné</t>
  </si>
  <si>
    <t>"nový kazetový podhled"</t>
  </si>
  <si>
    <t>3,135*6,30</t>
  </si>
  <si>
    <t>16</t>
  </si>
  <si>
    <t>M</t>
  </si>
  <si>
    <t>59030571</t>
  </si>
  <si>
    <t>podhled kazetový bez děrování polozapuštená hrana tl 10mm 600x600mm</t>
  </si>
  <si>
    <t>1955062162</t>
  </si>
  <si>
    <t>"dodávka podhledu stropu - ztratné 10%"</t>
  </si>
  <si>
    <t>3,135*6,30*1,10</t>
  </si>
  <si>
    <t>764</t>
  </si>
  <si>
    <t>Konstrukce klempířské</t>
  </si>
  <si>
    <t>17</t>
  </si>
  <si>
    <t>764002851</t>
  </si>
  <si>
    <t>Demontáž oplechování parapetů do suti</t>
  </si>
  <si>
    <t>m</t>
  </si>
  <si>
    <t>414750826</t>
  </si>
  <si>
    <t>Demontáž klempířských konstrukcí oplechování parapetů do suti</t>
  </si>
  <si>
    <t>"demont.parapet.plechů stáv.oken"</t>
  </si>
  <si>
    <t>2*1,20</t>
  </si>
  <si>
    <t>766</t>
  </si>
  <si>
    <t>Konstrukce truhlářské</t>
  </si>
  <si>
    <t>18</t>
  </si>
  <si>
    <t>766441821</t>
  </si>
  <si>
    <t>Demontáž parapetních desek dřevěných nebo plastových šířky do 30 cm délky přes 1,0 m</t>
  </si>
  <si>
    <t>kus</t>
  </si>
  <si>
    <t>-1792364946</t>
  </si>
  <si>
    <t>Demontáž parapetních desek dřevěných nebo plastových šířky do 300 mm délky přes 1m</t>
  </si>
  <si>
    <t>"demont.stáv.parapetů oken"</t>
  </si>
  <si>
    <t>19</t>
  </si>
  <si>
    <t>766662811</t>
  </si>
  <si>
    <t>Demontáž dveřních prahů u dveří jednokřídlových</t>
  </si>
  <si>
    <t>-499869108</t>
  </si>
  <si>
    <t>Demontáž dveřních konstrukcí k opětovnému použití prahů dveří jednokřídlových</t>
  </si>
  <si>
    <t>"demont.prahu stáv.dveří"</t>
  </si>
  <si>
    <t>20</t>
  </si>
  <si>
    <t>766691914</t>
  </si>
  <si>
    <t>Vyvěšení nebo zavěšení dřevěných křídel dveří pl do 2 m2</t>
  </si>
  <si>
    <t>1696523181</t>
  </si>
  <si>
    <t>Ostatní práce vyvěšení nebo zavěšení křídel s případným uložením a opětovným zavěšením po provedení stavebních změn dřevěných dveřních, plochy do 2 m2</t>
  </si>
  <si>
    <t>"vybourání stáv.dveří"</t>
  </si>
  <si>
    <t>766900101</t>
  </si>
  <si>
    <t>D+M bezpečnostních protipožárních dveří např.typ DELTA MAGNUM + bezpečnostní vložky</t>
  </si>
  <si>
    <t>soub</t>
  </si>
  <si>
    <t>vlastní</t>
  </si>
  <si>
    <t>1146733442</t>
  </si>
  <si>
    <t>P</t>
  </si>
  <si>
    <t>Poznámka k položce:_x000d_
Položka zahrnuje:_x000d_
montáž, betonáž nové zárubně, zednické zapravení, štítky, kování klika/koule, klíče, zárubeň, křídlo, práh, kukátko, řádnou certifikaci. Sjednocené vložky EVVA s horní vrtulkou, 5 ks klíčů + bezpečnostní karta, zvýšená odolnost proti bumpingu.</t>
  </si>
  <si>
    <t>22</t>
  </si>
  <si>
    <t>766900102</t>
  </si>
  <si>
    <t>D+M okno plastové O/S, 1200/1775 mm, izol.trojsklo</t>
  </si>
  <si>
    <t>-1419362944</t>
  </si>
  <si>
    <t>Poznámka k položce:_x000d_
Položka zahrnuje:_x000d_
Montáž a osazení kompletního okna vč.vnitřního parapetu v barvě dle objednatele, hliníkový barevný parapetní plech vnější, zednické zapravení, kování, kliky, polep bezpečnostní fólií proti vloupání (např.SMC AX), dodávku a montáž venkovní kovové žaluzie např. CLIMAX nebo ISOTRA.</t>
  </si>
  <si>
    <t>776</t>
  </si>
  <si>
    <t>Podlahy povlakové</t>
  </si>
  <si>
    <t>23</t>
  </si>
  <si>
    <t>776111116</t>
  </si>
  <si>
    <t>Odstranění zbytků lepidla z podkladu povlakových podlah broušením</t>
  </si>
  <si>
    <t>-904515356</t>
  </si>
  <si>
    <t>Příprava podkladu broušení podlah stávajícího podkladu pro odstranění lepidla (po starých krytinách)</t>
  </si>
  <si>
    <t>"očištění stáv.podlahy před provedením nivelační stěrky"</t>
  </si>
  <si>
    <t>24</t>
  </si>
  <si>
    <t>776111311</t>
  </si>
  <si>
    <t>Vysátí podkladu povlakových podlah</t>
  </si>
  <si>
    <t>971151453</t>
  </si>
  <si>
    <t>Příprava podkladu vysátí podlah</t>
  </si>
  <si>
    <t>25</t>
  </si>
  <si>
    <t>776121111</t>
  </si>
  <si>
    <t>Vodou ředitelná penetrace savého podkladu povlakových podlah ředěná v poměru 1:3</t>
  </si>
  <si>
    <t>492532165</t>
  </si>
  <si>
    <t>Příprava podkladu penetrace vodou ředitelná na savý podklad (válečkováním) ředěná v poměru 1:3 podlah</t>
  </si>
  <si>
    <t>"příprava podkladu pod samonivelační stěrku pro vyrovnání podlahy"</t>
  </si>
  <si>
    <t>26</t>
  </si>
  <si>
    <t>776201811</t>
  </si>
  <si>
    <t>Demontáž lepených povlakových podlah bez podložky ručně</t>
  </si>
  <si>
    <t>-402606420</t>
  </si>
  <si>
    <t>Demontáž povlakových podlahovin lepených ručně bez podložky</t>
  </si>
  <si>
    <t>"odstranění stávající podlahové krytiny"</t>
  </si>
  <si>
    <t>27</t>
  </si>
  <si>
    <t>776221121</t>
  </si>
  <si>
    <t>Lepení elektrostaticky vodivých (antistatických) pásů z PVC standardním lepidlem</t>
  </si>
  <si>
    <t>-92667546</t>
  </si>
  <si>
    <t>Montáž podlahovin z PVC lepením standardním lepidlem z pásů elektrostaticky vodivých (antistatických)</t>
  </si>
  <si>
    <t>"montáž nové podlahové krytiny"</t>
  </si>
  <si>
    <t>28</t>
  </si>
  <si>
    <t>28411026</t>
  </si>
  <si>
    <t>PVC homogenní zátěžová elektrostaticky vodivé (antistatické)tl 2,00mm, R 0,05-1MΩ, třída zátěže 34/43, třída otěru P, hořlavost Bfl S1</t>
  </si>
  <si>
    <t>600479190</t>
  </si>
  <si>
    <t>PVC homogenní zátěžová elektrostaticky vodivé (antistatické) tl 2,00mm, R 0,05-1MΩ, třída zátěže 34/43, třída otěru P, hořlavost Bfl S1</t>
  </si>
  <si>
    <t>"dodávka podlahové krytiny - ztratné 10%"</t>
  </si>
  <si>
    <t>20,111*1,10</t>
  </si>
  <si>
    <t>29</t>
  </si>
  <si>
    <t>776421111</t>
  </si>
  <si>
    <t>Montáž obvodových lišt lepením</t>
  </si>
  <si>
    <t>-1430259805</t>
  </si>
  <si>
    <t>Montáž lišt obvodových lepených</t>
  </si>
  <si>
    <t>"obvodová lišta podlahy"</t>
  </si>
  <si>
    <t>6,30+2*3,135+(6,30-0,90)+2*0,40</t>
  </si>
  <si>
    <t>30</t>
  </si>
  <si>
    <t>28411008</t>
  </si>
  <si>
    <t>lišta soklová PVC 16x60mm</t>
  </si>
  <si>
    <t>32</t>
  </si>
  <si>
    <t>-2117009237</t>
  </si>
  <si>
    <t>"dodávka soklové lišty - ztratné 5%"</t>
  </si>
  <si>
    <t>18,77*1,05</t>
  </si>
  <si>
    <t>784</t>
  </si>
  <si>
    <t>Dokončovací práce - malby a tapety</t>
  </si>
  <si>
    <t>31</t>
  </si>
  <si>
    <t>784121001</t>
  </si>
  <si>
    <t>Oškrabání malby v mísnostech výšky do 3,80 m</t>
  </si>
  <si>
    <t>566492758</t>
  </si>
  <si>
    <t>Oškrabání malby v místnostech výšky do 3,80 m</t>
  </si>
  <si>
    <t>"oškrábání staré malby před opravami omítky"</t>
  </si>
  <si>
    <t>2*(3,135+6,30)*3,00</t>
  </si>
  <si>
    <t>784181121</t>
  </si>
  <si>
    <t>Hloubková jednonásobná penetrace podkladu v místnostech výšky do 3,80 m</t>
  </si>
  <si>
    <t>-319379600</t>
  </si>
  <si>
    <t>Penetrace podkladu jednonásobná hloubková v místnostech výšky do 3,80 m</t>
  </si>
  <si>
    <t>"penetrace opravených omítek před malbou"</t>
  </si>
  <si>
    <t>"penetrace SDK stropu před malbou"</t>
  </si>
  <si>
    <t>3,135*6,30 - 4*0,60*0,60</t>
  </si>
  <si>
    <t>33</t>
  </si>
  <si>
    <t>784331001</t>
  </si>
  <si>
    <t>Dvojnásobné bílé protiplísňové malby v místnostech výšky do 3,80 m</t>
  </si>
  <si>
    <t>1239258207</t>
  </si>
  <si>
    <t>Malby protiplísňové dvojnásobné, bílé v místnostech výšky do 3,80 m</t>
  </si>
  <si>
    <t>"výmalba"</t>
  </si>
  <si>
    <t xml:space="preserve">"stěny"     2*(3,135+6,30)*3,00</t>
  </si>
  <si>
    <t xml:space="preserve">"stropy"    3,135*6,30-4*0,60*0,60</t>
  </si>
  <si>
    <t>VRN</t>
  </si>
  <si>
    <t>Vedlejší rozpočtové náklady</t>
  </si>
  <si>
    <t>VRN3</t>
  </si>
  <si>
    <t>Zařízení staveniště</t>
  </si>
  <si>
    <t>34</t>
  </si>
  <si>
    <t>030001000</t>
  </si>
  <si>
    <t>1024</t>
  </si>
  <si>
    <t>1713163776</t>
  </si>
  <si>
    <t>Základní rozdělení průvodních činností a nákladů zařízení staveniště</t>
  </si>
  <si>
    <t>Poznámka k položce:_x000d_
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</si>
  <si>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"Zřízení zařízení staveniště vč.případných nutných přípojek energií pro účely provedení stavby"</t>
  </si>
  <si>
    <t>35</t>
  </si>
  <si>
    <t>032903000</t>
  </si>
  <si>
    <t>Náklady na provoz a údržbu vybavení staveniště</t>
  </si>
  <si>
    <t>-1228703521</t>
  </si>
  <si>
    <t>Poznámka k položce:_x000d_
Náklady na vybavení objektů zařízení staveniště,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</si>
  <si>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"provoz zařízení staveniště"</t>
  </si>
  <si>
    <t>36</t>
  </si>
  <si>
    <t>039103000</t>
  </si>
  <si>
    <t>Rozebrání, bourání a odvoz zařízení staveniště</t>
  </si>
  <si>
    <t>637740558</t>
  </si>
  <si>
    <t>Poznámka k položce:_x000d_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</si>
  <si>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"náklady spojené s odstraněním zařízení staveniště"</t>
  </si>
  <si>
    <t>705 2 - TZB - demontáže ZTI, vzduchotechnika</t>
  </si>
  <si>
    <t>D2 - klimatizace</t>
  </si>
  <si>
    <t>D3 - demontáže</t>
  </si>
  <si>
    <t>D2</t>
  </si>
  <si>
    <t>klimatizace</t>
  </si>
  <si>
    <t>předb. cena 1</t>
  </si>
  <si>
    <t xml:space="preserve">FUJITSU  AOYG-18LFC</t>
  </si>
  <si>
    <t>ks</t>
  </si>
  <si>
    <t>1300799856</t>
  </si>
  <si>
    <t>FUJITSU AOYG-18LFC, klimatizace split systém venkovní jednotka x vnitřní nástěnná jednotka</t>
  </si>
  <si>
    <t xml:space="preserve">Poznámka k položce:_x000d_
klimatizace split systém_x000d_
venkovní jednotka x vnitřní nástěnná jednotka_x000d_
</t>
  </si>
  <si>
    <t>předb. cena 2</t>
  </si>
  <si>
    <t>ASYG-18LFCA vč. ovládání</t>
  </si>
  <si>
    <t>2036565943</t>
  </si>
  <si>
    <t>ASYG-18LFCA vč. ovládání, Qch/top=4,5 kW</t>
  </si>
  <si>
    <t>Poznámka k položce:_x000d_
Qch/top=4,5 kW</t>
  </si>
  <si>
    <t>předb. cena.3</t>
  </si>
  <si>
    <t>montáž klimatizace vč. uchycení a stavební připravenosti</t>
  </si>
  <si>
    <t>HZS</t>
  </si>
  <si>
    <t>-915138530</t>
  </si>
  <si>
    <t>montáž klimatizace vč. uchycení a stavební připravenosti, prostupy konsturkcemi; napojení na odvod kondenzátu</t>
  </si>
  <si>
    <t>předb. cena.4</t>
  </si>
  <si>
    <t>propojení chladiva mezi vnitřními a venk.jednotkou</t>
  </si>
  <si>
    <t>bm</t>
  </si>
  <si>
    <t>-1927980031</t>
  </si>
  <si>
    <t>cena soubor</t>
  </si>
  <si>
    <t xml:space="preserve">prostup  fasádou vč. napojení, zapravení</t>
  </si>
  <si>
    <t>-373270610</t>
  </si>
  <si>
    <t>prostup fasádou vč. napojení, zapravení</t>
  </si>
  <si>
    <t>D3</t>
  </si>
  <si>
    <t>demontáže</t>
  </si>
  <si>
    <t>předb. cena.5</t>
  </si>
  <si>
    <t>demontáž veškerých instalací ZTI a ÚT</t>
  </si>
  <si>
    <t>-1856112497</t>
  </si>
  <si>
    <t>demontáž veškerých instalací ZTI a ÚT, ZTI - 1x umyvadlo ; ÚT – 2x otopné těleslo; vč. potrubních rozvodů, jejich odstranění,; zaslepení (mimo místnost serveru); vč. stavební přípomoci</t>
  </si>
  <si>
    <t xml:space="preserve">Poznámka k položce:_x000d_
ZTI  - 1x umyvadlo ; ÚT – 2x otopné těleslo; vč. potrubních rozvodů, jejich odstranění,; zaslepení (mimo místnost serveru); vč. stavební přípomoci</t>
  </si>
  <si>
    <t>705 3 - Elektroinstalace</t>
  </si>
  <si>
    <t>D1 - Silnoproud - montáž</t>
  </si>
  <si>
    <t>D2 - Silnoproud - materiál nosný</t>
  </si>
  <si>
    <t>D3 - Silnoproud - dodávka</t>
  </si>
  <si>
    <t>D4 - Zemní práce pro montážní práce</t>
  </si>
  <si>
    <t>D5 - Vedlejší rozpočtové náklady</t>
  </si>
  <si>
    <t>D1</t>
  </si>
  <si>
    <t>Silnoproud - montáž</t>
  </si>
  <si>
    <t>210 01-0002</t>
  </si>
  <si>
    <t>Trubka oheb pod om typ 23.. 16 mm</t>
  </si>
  <si>
    <t>-1675645488</t>
  </si>
  <si>
    <t>6+3+8+5+3</t>
  </si>
  <si>
    <t>210 01-0006</t>
  </si>
  <si>
    <t>Montáž trubek plastových ohebných D 48 mm uložených pod omítku</t>
  </si>
  <si>
    <t>213976276</t>
  </si>
  <si>
    <t>8+6</t>
  </si>
  <si>
    <t>210 01-0133</t>
  </si>
  <si>
    <t>Montáž trubek ochranných plastových tuhých D do 40 mm uložených pevně</t>
  </si>
  <si>
    <t>-1243340466</t>
  </si>
  <si>
    <t>210 01-0301</t>
  </si>
  <si>
    <t>Montáž krabic přístrojových zapuštěných plastových kruhových pr.68</t>
  </si>
  <si>
    <t>-368895839</t>
  </si>
  <si>
    <t>2+3+3+2</t>
  </si>
  <si>
    <t>210 01-0317</t>
  </si>
  <si>
    <t>Montáž krabic nástěnných plastových čtyřhranných do 160x160 mm</t>
  </si>
  <si>
    <t>-1728259196</t>
  </si>
  <si>
    <t>1+1</t>
  </si>
  <si>
    <t>210 01-0321</t>
  </si>
  <si>
    <t>Montáž rozvodek zapuštěných plastových kruhových pr.68 a pr.97mm</t>
  </si>
  <si>
    <t>824083037</t>
  </si>
  <si>
    <t>1+2</t>
  </si>
  <si>
    <t>210 01-0352</t>
  </si>
  <si>
    <t xml:space="preserve">Montáž rozvodek nástěnných plastových čtyřhranných  vodič D do 6 mm2</t>
  </si>
  <si>
    <t>-2019962625</t>
  </si>
  <si>
    <t>Montáž rozvodek nástěnných plastových čtyřhranných vodič D do 6 mm2</t>
  </si>
  <si>
    <t>210 01-0502</t>
  </si>
  <si>
    <t xml:space="preserve">Osazení  svorky lámac ívč zapoj 3x4</t>
  </si>
  <si>
    <t>-878723538</t>
  </si>
  <si>
    <t>Osazení svorky lámac ívč zapoj 3x4</t>
  </si>
  <si>
    <t>210 01-0521</t>
  </si>
  <si>
    <t>Otevření nebo uzavření krabice víčkem na závit</t>
  </si>
  <si>
    <t>584294618</t>
  </si>
  <si>
    <t>210 01-0523</t>
  </si>
  <si>
    <t>Otevření nebo uzavření krabice víčkem na 4 šrouby</t>
  </si>
  <si>
    <t>-1947483434</t>
  </si>
  <si>
    <t>210 02-0555</t>
  </si>
  <si>
    <t xml:space="preserve">Napnutí jednoho nosného lana (upebnění nosiče topného kabelu  ve svodu)</t>
  </si>
  <si>
    <t>539530837</t>
  </si>
  <si>
    <t>Napnutí jednoho nosného lana (upebnění nosiče topného kabelu ve svodu)</t>
  </si>
  <si>
    <t>210 02-0951</t>
  </si>
  <si>
    <t>Montáž tabulky výstražné samolepící formát A6 až A7</t>
  </si>
  <si>
    <t>880769871</t>
  </si>
  <si>
    <t>210 02-1013</t>
  </si>
  <si>
    <t>Zhotovení otvorů v plechu tl do 4 mm kruhových D do 42 mm</t>
  </si>
  <si>
    <t>-959705801</t>
  </si>
  <si>
    <t>210 04-0741</t>
  </si>
  <si>
    <t>Odmaštění ocelových součástí venkovního vedení nn na zemi</t>
  </si>
  <si>
    <t>1880734705</t>
  </si>
  <si>
    <t>210 04-0751</t>
  </si>
  <si>
    <t>Očištění ocelových součástí venkovního vedení nn na zemi</t>
  </si>
  <si>
    <t>-553246812</t>
  </si>
  <si>
    <t>210 04-0761</t>
  </si>
  <si>
    <t>Nátěr základní ocelových součástí venkovního vedení nn na zemi</t>
  </si>
  <si>
    <t>1150653352</t>
  </si>
  <si>
    <t>210 04-0771</t>
  </si>
  <si>
    <t>Nátěr vrchní ocelových součástí venkovního vedení nn na zemi</t>
  </si>
  <si>
    <t>-1207845544</t>
  </si>
  <si>
    <t>210 05-0441</t>
  </si>
  <si>
    <t>Zajištění šroubu barvou</t>
  </si>
  <si>
    <t>-675957975</t>
  </si>
  <si>
    <t>210 10-0001</t>
  </si>
  <si>
    <t>Ukončení vodičů v rozváděči nebo na přístroji včetně zapojení průřezu žíly do 2,5 mm2</t>
  </si>
  <si>
    <t>-203800154</t>
  </si>
  <si>
    <t>8*3</t>
  </si>
  <si>
    <t>210 10-0002</t>
  </si>
  <si>
    <t>Ukončení vodičů v rozváděči nebo na přístroji včetně zapojení průřezu žíly do 6 mm2</t>
  </si>
  <si>
    <t>1438114236</t>
  </si>
  <si>
    <t>210 10-0003</t>
  </si>
  <si>
    <t>Ukončení vodičů v rozváděči nebo na přístroji včetně zapojení průřezu žíly do 16 mm2</t>
  </si>
  <si>
    <t>-1651904467</t>
  </si>
  <si>
    <t>2*3</t>
  </si>
  <si>
    <t>210 10-0151</t>
  </si>
  <si>
    <t>Ukončení kabelů smršťovací záklopkou nebo páskou se zapojením bez letování žíly do 4x16 mm2</t>
  </si>
  <si>
    <t>-651952875</t>
  </si>
  <si>
    <t>210 10-0210</t>
  </si>
  <si>
    <t>Ukončení šňůr se zapojením počtu a průřezu žil do 4x4 mm2</t>
  </si>
  <si>
    <t>-688314276</t>
  </si>
  <si>
    <t>3*2</t>
  </si>
  <si>
    <t>210 11-0043</t>
  </si>
  <si>
    <t>Montáž zapuštěný přepínač nn 5-sériový šroubové připojení</t>
  </si>
  <si>
    <t>-257298119</t>
  </si>
  <si>
    <t>210 11-1012</t>
  </si>
  <si>
    <t>Montáž zásuvka (polo)zapuštěná šroubové připojení 2P+PE dvojí zapojení - průběžná</t>
  </si>
  <si>
    <t>-54395839</t>
  </si>
  <si>
    <t>3+3</t>
  </si>
  <si>
    <t>210 12-0102</t>
  </si>
  <si>
    <t>Montáž pojistkových patron nožových</t>
  </si>
  <si>
    <t>730208472</t>
  </si>
  <si>
    <t>210 14-0021</t>
  </si>
  <si>
    <t>Montáž kompenzačního členu</t>
  </si>
  <si>
    <t>1340917694</t>
  </si>
  <si>
    <t>210 19-0003</t>
  </si>
  <si>
    <t>Montáž rozvodnic běžných oceloplechových nebo plastových do 100 kg</t>
  </si>
  <si>
    <t>1346213469</t>
  </si>
  <si>
    <t>210 19-1591</t>
  </si>
  <si>
    <t>Nátěr zákl,odrezivění</t>
  </si>
  <si>
    <t>-2049666289</t>
  </si>
  <si>
    <t>0,25</t>
  </si>
  <si>
    <t>210 19-1592</t>
  </si>
  <si>
    <t>Nátěr krycí-vrchní</t>
  </si>
  <si>
    <t>-100171449</t>
  </si>
  <si>
    <t>210 20-0040</t>
  </si>
  <si>
    <t>Montáž svítidel žárovkových bytových nástěnných 2 zdroje nouzové</t>
  </si>
  <si>
    <t>-1769484093</t>
  </si>
  <si>
    <t>210 20-1060</t>
  </si>
  <si>
    <t>Montáž svítidel zářivkových bytových vestavných 1 zdroj</t>
  </si>
  <si>
    <t>-755343302</t>
  </si>
  <si>
    <t>210 22-0002</t>
  </si>
  <si>
    <t>Montáž uzemňovacích vedení vodičů FeZn pomocí svorek na povrchu drátem nebo lanem do 10 mm</t>
  </si>
  <si>
    <t>-1626745565</t>
  </si>
  <si>
    <t>210 22-0020</t>
  </si>
  <si>
    <t>Montáž uzemňovacího vedení vodičů FeZn pomocí svorek v zemi páskou do 120 mm2 ve městské zástavbě</t>
  </si>
  <si>
    <t>534285979</t>
  </si>
  <si>
    <t>50*1,05</t>
  </si>
  <si>
    <t>210 22-0022</t>
  </si>
  <si>
    <t>Montáž uzemňovacího vedení vodičů FeZn pomocí svorek v zemi drátem do 10 mm ve městské zástavbě</t>
  </si>
  <si>
    <t>642731139</t>
  </si>
  <si>
    <t>210 22-0301</t>
  </si>
  <si>
    <t>Montáž svorek hromosvodných typu SS, SR 03 se 2 šrouby</t>
  </si>
  <si>
    <t>197979613</t>
  </si>
  <si>
    <t>37</t>
  </si>
  <si>
    <t>210 22-0302</t>
  </si>
  <si>
    <t>Montáž svorek hromosvodných typu ST, SJ, SK, SZ, SR 01, 02 se 3 a více šrouby</t>
  </si>
  <si>
    <t>-1264790755</t>
  </si>
  <si>
    <t>2+1</t>
  </si>
  <si>
    <t>38</t>
  </si>
  <si>
    <t>210 22-0321</t>
  </si>
  <si>
    <t>Montáž svorek hromosvodných na potrubí typ Bernard se zhotovením pásku</t>
  </si>
  <si>
    <t>680999902</t>
  </si>
  <si>
    <t>39</t>
  </si>
  <si>
    <t>210 22-0431</t>
  </si>
  <si>
    <t>Tvarování mont dílů, nebo výroba</t>
  </si>
  <si>
    <t>-1832705945</t>
  </si>
  <si>
    <t>40</t>
  </si>
  <si>
    <t>210 22-0452</t>
  </si>
  <si>
    <t>Montáž vedení hromosvodné - ochranného pospojování pevně</t>
  </si>
  <si>
    <t>-1553198960</t>
  </si>
  <si>
    <t>15+12+48</t>
  </si>
  <si>
    <t>41</t>
  </si>
  <si>
    <t>210 22-0457</t>
  </si>
  <si>
    <t>Montáž vedení hromosvodné - obsyp vedení Bentonitem</t>
  </si>
  <si>
    <t>-306229325</t>
  </si>
  <si>
    <t>42</t>
  </si>
  <si>
    <t>210 28-0001</t>
  </si>
  <si>
    <t>Zkoušky a prohlídky el rozvodů a zařízení celková prohlídka pro objem mtž prací do 100 000 Kč</t>
  </si>
  <si>
    <t>-661777601</t>
  </si>
  <si>
    <t>43</t>
  </si>
  <si>
    <t>210 29-0752</t>
  </si>
  <si>
    <t>Připojení ventilátoru klimatizace</t>
  </si>
  <si>
    <t>-1549269021</t>
  </si>
  <si>
    <t>44</t>
  </si>
  <si>
    <t>210 29-0841</t>
  </si>
  <si>
    <t>Demont,mont krytu ocplech rozv 70cm</t>
  </si>
  <si>
    <t>1824945645</t>
  </si>
  <si>
    <t>45</t>
  </si>
  <si>
    <t>210 29-2011</t>
  </si>
  <si>
    <t>Změření zemního odporu zkušební svorky</t>
  </si>
  <si>
    <t>-1121273878</t>
  </si>
  <si>
    <t>46</t>
  </si>
  <si>
    <t>210 29-2012</t>
  </si>
  <si>
    <t>Zjištění izolačního stavu zemních kabelů a vedení jedno měření</t>
  </si>
  <si>
    <t>923191852</t>
  </si>
  <si>
    <t>47</t>
  </si>
  <si>
    <t>210 29-2014</t>
  </si>
  <si>
    <t>Zjištění izolačního stavu v bytových a občanských budovách za každý vývod okruhu</t>
  </si>
  <si>
    <t>-1278716607</t>
  </si>
  <si>
    <t>48</t>
  </si>
  <si>
    <t>210 29-2022</t>
  </si>
  <si>
    <t>Vypnutí vedení se zajištěním proti nedovolenému zapnutí, vyzkoušením a s opětovným zapnutím</t>
  </si>
  <si>
    <t>-1808727447</t>
  </si>
  <si>
    <t>49</t>
  </si>
  <si>
    <t>210 80-2338</t>
  </si>
  <si>
    <t>Montáž měděných vodičů CYSY, HO5-F, HO5 VVH2-F, HO7RN do 1 kV 3x1,50 mm2 uložených pevně</t>
  </si>
  <si>
    <t>-1676599544</t>
  </si>
  <si>
    <t>50</t>
  </si>
  <si>
    <t>210 80-2339</t>
  </si>
  <si>
    <t>Montáž měděných vodičů CYSY, HO5-F, HO5 VVH2-F, HO7RN do 1 kV 3x2,50 mm2 uložených pevně</t>
  </si>
  <si>
    <t>-1941980102</t>
  </si>
  <si>
    <t>51</t>
  </si>
  <si>
    <t>210 81-0013</t>
  </si>
  <si>
    <t>Montáž měděných kabelů CYKY, CYKYD, CYKYDY, NYM, NYY, YSLY 750 V 4x10mm2 uložených volně</t>
  </si>
  <si>
    <t>-798405683</t>
  </si>
  <si>
    <t>52</t>
  </si>
  <si>
    <t>210 81-0044</t>
  </si>
  <si>
    <t>Montáž topného kabelu vč příchytek</t>
  </si>
  <si>
    <t>-996837080</t>
  </si>
  <si>
    <t>53</t>
  </si>
  <si>
    <t>210 81-0045</t>
  </si>
  <si>
    <t>Montáž měděných kabelů CYKY, CYKYD, CYKYDY, NYM, NYY, YSLY 750 V 3x1,5 mm2 uložených pevně</t>
  </si>
  <si>
    <t>910247203</t>
  </si>
  <si>
    <t>66+6</t>
  </si>
  <si>
    <t>54</t>
  </si>
  <si>
    <t>210 81-0046</t>
  </si>
  <si>
    <t>Montáž měděných kabelů CYKY, CYKYD, CYKYDY, NYM, NYY, YSLY 750 V 3x2,5 mm2 uložených pevně</t>
  </si>
  <si>
    <t>968616460</t>
  </si>
  <si>
    <t>12+16+14+10+10</t>
  </si>
  <si>
    <t>55</t>
  </si>
  <si>
    <t>210 81-0053</t>
  </si>
  <si>
    <t>Montáž měděných kabelů CYKY, CYKYD, CYKYDY, NYM, NYY, YSLY 750 V 4x10 mm2 uložených pevně</t>
  </si>
  <si>
    <t>-2133931276</t>
  </si>
  <si>
    <t>8+6+2</t>
  </si>
  <si>
    <t>56</t>
  </si>
  <si>
    <t>210 95-0101</t>
  </si>
  <si>
    <t>Další štítek označovací na kabel</t>
  </si>
  <si>
    <t>-52277222</t>
  </si>
  <si>
    <t>57</t>
  </si>
  <si>
    <t>210 95-0201</t>
  </si>
  <si>
    <t>Příplatek na zatahování kabelů hmotnosti do 0,75 kg do trubek, tvárnicových tras a kolektorů</t>
  </si>
  <si>
    <t>-1586641459</t>
  </si>
  <si>
    <t>2+3+72+62</t>
  </si>
  <si>
    <t>58</t>
  </si>
  <si>
    <t>210 95-0202</t>
  </si>
  <si>
    <t>Příplatek na zatahování kabelů hmotnosti do 2 kg do tvárnicových tras a kolektorů</t>
  </si>
  <si>
    <t>1612764424</t>
  </si>
  <si>
    <t>16+22</t>
  </si>
  <si>
    <t>70</t>
  </si>
  <si>
    <t>210102345</t>
  </si>
  <si>
    <t>Propojení kabelů topného a přívodního studeného vodiče bez stíněn</t>
  </si>
  <si>
    <t>1975136922</t>
  </si>
  <si>
    <t>59</t>
  </si>
  <si>
    <t>360 41-0032</t>
  </si>
  <si>
    <t>Montáž termostatu prostorového</t>
  </si>
  <si>
    <t>-1754966274</t>
  </si>
  <si>
    <t>60</t>
  </si>
  <si>
    <t>460 68-0163</t>
  </si>
  <si>
    <t>Vybourání otvorů ve zdivu cihelném plochy do 0,0225 m2, tloušťky do 45 cm</t>
  </si>
  <si>
    <t>-1722074810</t>
  </si>
  <si>
    <t>61</t>
  </si>
  <si>
    <t>460 68-0332</t>
  </si>
  <si>
    <t>Vybourání otvorů stropech a klenbách želbet plochy do 0,25 m2, tloušťky do 20 cm</t>
  </si>
  <si>
    <t>-1424355833</t>
  </si>
  <si>
    <t>62</t>
  </si>
  <si>
    <t>460 68-0452</t>
  </si>
  <si>
    <t>Vysekání kapes a výklenků ve zdivu cihelném pro krabice 10x10x8 cm</t>
  </si>
  <si>
    <t>-1039143208</t>
  </si>
  <si>
    <t>6+2+2+2+1</t>
  </si>
  <si>
    <t>63</t>
  </si>
  <si>
    <t>460 68-0482</t>
  </si>
  <si>
    <t>Vysekání kapes a výklenků v cihel zdivu pro elinstalační zařízení plochy do 0,25 m2 a hl do 30 cm</t>
  </si>
  <si>
    <t>1351751845</t>
  </si>
  <si>
    <t>64</t>
  </si>
  <si>
    <t>460 68-0581</t>
  </si>
  <si>
    <t>Vysekání rýh pro montáž trubek a kabelů v cihelných zdech hloubky do 3 cm a šířky do 3 cm</t>
  </si>
  <si>
    <t>-1758835270</t>
  </si>
  <si>
    <t>6+1+1+2+1+3+2+2+3*2</t>
  </si>
  <si>
    <t>65</t>
  </si>
  <si>
    <t>460 68-0594</t>
  </si>
  <si>
    <t>Vysekání rýh pro montáž trubek a kabelů v cihelných zdech hloubky do 5 cm a šířky do 10 cm</t>
  </si>
  <si>
    <t>-380609078</t>
  </si>
  <si>
    <t>12+3+2+11+6</t>
  </si>
  <si>
    <t>66</t>
  </si>
  <si>
    <t>460 69-0031</t>
  </si>
  <si>
    <t>Osazení hmoždinek včetně vyvrtání otvoru ve stěnách cihelných průměru do 8 mm</t>
  </si>
  <si>
    <t>1226924380</t>
  </si>
  <si>
    <t>67</t>
  </si>
  <si>
    <t>460 71-0031</t>
  </si>
  <si>
    <t>Vyplnění a omítnutí rýh ve stěnách hloubky do 3 cm a šířky do 3 cm</t>
  </si>
  <si>
    <t>-1103338329</t>
  </si>
  <si>
    <t>68</t>
  </si>
  <si>
    <t>460 71-0044</t>
  </si>
  <si>
    <t>Vyplnění a omítnutí rýh ve stěnách hloubky do 5 cm a šířky do 10 cm</t>
  </si>
  <si>
    <t>915528275</t>
  </si>
  <si>
    <t>69</t>
  </si>
  <si>
    <t>460 71-0102</t>
  </si>
  <si>
    <t>Zabetonování otvorů ve stropech plochy do 0,09 m2 a tloušťky do 20 cm</t>
  </si>
  <si>
    <t>-966485091</t>
  </si>
  <si>
    <t>71</t>
  </si>
  <si>
    <t>900x0001</t>
  </si>
  <si>
    <t>Meziprofesní koordinace el., VZT, ZI, TO</t>
  </si>
  <si>
    <t>hod</t>
  </si>
  <si>
    <t>276892826</t>
  </si>
  <si>
    <t>72</t>
  </si>
  <si>
    <t>900x0002</t>
  </si>
  <si>
    <t>Výchozí elektro revize</t>
  </si>
  <si>
    <t>1731564282</t>
  </si>
  <si>
    <t>73</t>
  </si>
  <si>
    <t>900x0003</t>
  </si>
  <si>
    <t>Demontáž stávající elektroinstalace+odpojení světelného a zásuvkového okruhu</t>
  </si>
  <si>
    <t>2053057310</t>
  </si>
  <si>
    <t>74</t>
  </si>
  <si>
    <t>999 99-9914</t>
  </si>
  <si>
    <t>Zednické výpomoci 1,6%</t>
  </si>
  <si>
    <t>%</t>
  </si>
  <si>
    <t>46856437</t>
  </si>
  <si>
    <t>75</t>
  </si>
  <si>
    <t>999 99-9915</t>
  </si>
  <si>
    <t>Podíl přidruž. výkonů - kabelová vedení 1%</t>
  </si>
  <si>
    <t>-195892070</t>
  </si>
  <si>
    <t>76</t>
  </si>
  <si>
    <t>999 99-9916</t>
  </si>
  <si>
    <t>Podíl přidružených výkonů - M21,M22 - 6%</t>
  </si>
  <si>
    <t>-574492990</t>
  </si>
  <si>
    <t>Silnoproud - materiál nosný</t>
  </si>
  <si>
    <t>77</t>
  </si>
  <si>
    <t>1000101</t>
  </si>
  <si>
    <t>Svorka uzemňovací ZSA 16 pro pásek CU</t>
  </si>
  <si>
    <t>-22231884</t>
  </si>
  <si>
    <t>78</t>
  </si>
  <si>
    <t>1001111</t>
  </si>
  <si>
    <t>Krabice rozvodná UV stabilní vč svorkovnice 5x2,5mm2 , 100x100x50mm. IP54,</t>
  </si>
  <si>
    <t>-1717304232</t>
  </si>
  <si>
    <t>79</t>
  </si>
  <si>
    <t>1001112</t>
  </si>
  <si>
    <t>Instalační krabice 100x100x50mm, IP54 + svorka 16mm2</t>
  </si>
  <si>
    <t>353682669</t>
  </si>
  <si>
    <t>80</t>
  </si>
  <si>
    <t>1001701</t>
  </si>
  <si>
    <t>Chránička zemní ohebná dvouplášťová korugovaná pr. 40 mm</t>
  </si>
  <si>
    <t>-2024200038</t>
  </si>
  <si>
    <t>8+6+22+2</t>
  </si>
  <si>
    <t>81</t>
  </si>
  <si>
    <t>1010003</t>
  </si>
  <si>
    <t>Strojek přepínače sériového řaz.5 10A/230V, IP20</t>
  </si>
  <si>
    <t>1947981344</t>
  </si>
  <si>
    <t>82</t>
  </si>
  <si>
    <t>1010021</t>
  </si>
  <si>
    <t>Kryt dělený bílý pro spínač řaz.5, IP20</t>
  </si>
  <si>
    <t>-1847327719</t>
  </si>
  <si>
    <t>83</t>
  </si>
  <si>
    <t>1010026</t>
  </si>
  <si>
    <t>Rámeček jednonásobný bílý pro spínače IP20</t>
  </si>
  <si>
    <t>-927098230</t>
  </si>
  <si>
    <t>2+2</t>
  </si>
  <si>
    <t>84</t>
  </si>
  <si>
    <t>1010027</t>
  </si>
  <si>
    <t xml:space="preserve">Kompenzátor pro LED zdroje  do instalační krabice</t>
  </si>
  <si>
    <t>1652742190</t>
  </si>
  <si>
    <t>Kompenzátor pro LED zdroje do instalační krabice</t>
  </si>
  <si>
    <t>85</t>
  </si>
  <si>
    <t>1010030</t>
  </si>
  <si>
    <t>Zásuvka dvojnásobná bílá pootočená 2x2P+PE, 16A/230V, IP20</t>
  </si>
  <si>
    <t>-177288254</t>
  </si>
  <si>
    <t>86</t>
  </si>
  <si>
    <t>1010033</t>
  </si>
  <si>
    <t>Zásuvka dvojnásobná bílá pootočená 2x2P+PE, 16A/230V, IP20, s přep. ochrannou T3</t>
  </si>
  <si>
    <t>-1021232719</t>
  </si>
  <si>
    <t>87</t>
  </si>
  <si>
    <t>1010116</t>
  </si>
  <si>
    <t>Svorkovnice s krytem pro pohyblivý přívod 5x2,5 mm2 Cu, bílá, 16A/230V, IP20</t>
  </si>
  <si>
    <t>-168404815</t>
  </si>
  <si>
    <t>88</t>
  </si>
  <si>
    <t>1050000</t>
  </si>
  <si>
    <t>Podhledové svítidlo LED 28W/4260m/4000K-230V, IP20, 600x600mm, mikroprismatický difusor</t>
  </si>
  <si>
    <t>-1767413344</t>
  </si>
  <si>
    <t>89</t>
  </si>
  <si>
    <t>1050070</t>
  </si>
  <si>
    <t xml:space="preserve">Svítidlo  nouzové s modulem LED 1x70 lm, spektrum 840, a autotestem, difuzor z čirého PC - zdroj 1 h</t>
  </si>
  <si>
    <t>889764906</t>
  </si>
  <si>
    <t>Svítidlo nouzové s modulem LED 1x70 lm, spektrum 840, a autotestem, difuzor z čirého PC - zdroj 1 h</t>
  </si>
  <si>
    <t>90</t>
  </si>
  <si>
    <t>15615235</t>
  </si>
  <si>
    <t>Drát pozink měkký 11343 D10,0mm</t>
  </si>
  <si>
    <t>kg</t>
  </si>
  <si>
    <t>-1367439188</t>
  </si>
  <si>
    <t>4*0,62</t>
  </si>
  <si>
    <t>91</t>
  </si>
  <si>
    <t>24621580</t>
  </si>
  <si>
    <t>Barva synt zák rychlesch šedá 2035</t>
  </si>
  <si>
    <t>-1517023530</t>
  </si>
  <si>
    <t>92</t>
  </si>
  <si>
    <t>24628751</t>
  </si>
  <si>
    <t>Email na kov V 2087 šedý</t>
  </si>
  <si>
    <t>l</t>
  </si>
  <si>
    <t>1960869865</t>
  </si>
  <si>
    <t>93</t>
  </si>
  <si>
    <t>24642030</t>
  </si>
  <si>
    <t>Ředidlo olejo-syntetické S6006</t>
  </si>
  <si>
    <t>-996043418</t>
  </si>
  <si>
    <t>94</t>
  </si>
  <si>
    <t>34111030</t>
  </si>
  <si>
    <t>Kabel Cu jádro CYKY 3 x 1,5</t>
  </si>
  <si>
    <t>1961403403</t>
  </si>
  <si>
    <t>95</t>
  </si>
  <si>
    <t>34111036</t>
  </si>
  <si>
    <t>Kabel Cu jádro CYKY 3 x 2,5</t>
  </si>
  <si>
    <t>1611865461</t>
  </si>
  <si>
    <t>96</t>
  </si>
  <si>
    <t>34111076</t>
  </si>
  <si>
    <t>Kabel Cu jádro CYKY 4 x 10</t>
  </si>
  <si>
    <t>395101279</t>
  </si>
  <si>
    <t>97</t>
  </si>
  <si>
    <t>34140850</t>
  </si>
  <si>
    <t>Vodič instalační (CY 25) H07V-U 1x25 mm - zelenožlutý</t>
  </si>
  <si>
    <t>-19862054</t>
  </si>
  <si>
    <t>98</t>
  </si>
  <si>
    <t>34141303</t>
  </si>
  <si>
    <t>Vodič instalační CY 6mm2 zelenožlutý</t>
  </si>
  <si>
    <t>-1501502856</t>
  </si>
  <si>
    <t>99</t>
  </si>
  <si>
    <t>34141305</t>
  </si>
  <si>
    <t>Vodič instalační CY 16mm2 zelenožlutý</t>
  </si>
  <si>
    <t>1485247110</t>
  </si>
  <si>
    <t>100</t>
  </si>
  <si>
    <t>34143808</t>
  </si>
  <si>
    <t>Šňůra leh Cu jádro CYSY 3 x 1,50</t>
  </si>
  <si>
    <t>-759990768</t>
  </si>
  <si>
    <t>101</t>
  </si>
  <si>
    <t>34143810</t>
  </si>
  <si>
    <t>Šňůra leh Cu jádro CYSY 3 x 2,50</t>
  </si>
  <si>
    <t>502788825</t>
  </si>
  <si>
    <t>102</t>
  </si>
  <si>
    <t>34382550</t>
  </si>
  <si>
    <t>Páska el izol Temflex 19mmx20m</t>
  </si>
  <si>
    <t>1771612877</t>
  </si>
  <si>
    <t>103</t>
  </si>
  <si>
    <t>34561100</t>
  </si>
  <si>
    <t>Svorkovnice lámací 12x 1,5-4 mm2</t>
  </si>
  <si>
    <t>-1691306413</t>
  </si>
  <si>
    <t>104</t>
  </si>
  <si>
    <t>34571150</t>
  </si>
  <si>
    <t xml:space="preserve">Trubka instalační  střední mechanická odolnost 750N, DN16mm</t>
  </si>
  <si>
    <t>-541563281</t>
  </si>
  <si>
    <t>Trubka instalační střední mechanická odolnost 750N, DN16mm</t>
  </si>
  <si>
    <t>105</t>
  </si>
  <si>
    <t>34571518</t>
  </si>
  <si>
    <t>Krabice přístr. pr. 68 mm zapuštěná do zdi</t>
  </si>
  <si>
    <t>-1229928828</t>
  </si>
  <si>
    <t>106</t>
  </si>
  <si>
    <t>34571521</t>
  </si>
  <si>
    <t>KRABICE UNIVERZÁLNÍ pr. 68 ŠEDÁ S VÍČKEM A SVORKOVNICÍ</t>
  </si>
  <si>
    <t>-774912249</t>
  </si>
  <si>
    <t>107</t>
  </si>
  <si>
    <t>35436332</t>
  </si>
  <si>
    <t>Kabelová rozdělovací smršťovací hlava do 1kV 4x 10-25</t>
  </si>
  <si>
    <t>-716518204</t>
  </si>
  <si>
    <t>108</t>
  </si>
  <si>
    <t>35441120</t>
  </si>
  <si>
    <t>Pásek uzemňovací 30x4 mm</t>
  </si>
  <si>
    <t>-1650085006</t>
  </si>
  <si>
    <t>109</t>
  </si>
  <si>
    <t>35441925</t>
  </si>
  <si>
    <t>Svorka zkušeb SZ lano D6-12mm FeZn</t>
  </si>
  <si>
    <t>-1421853847</t>
  </si>
  <si>
    <t>110</t>
  </si>
  <si>
    <t>35441986</t>
  </si>
  <si>
    <t>Svorka vodov SR 02 30x4mm pás-pás FeZn</t>
  </si>
  <si>
    <t>212285803</t>
  </si>
  <si>
    <t>111</t>
  </si>
  <si>
    <t>35441996</t>
  </si>
  <si>
    <t>Svorka vodov SR 03 vod D6-12 FeZn</t>
  </si>
  <si>
    <t>173260027</t>
  </si>
  <si>
    <t>112</t>
  </si>
  <si>
    <t>35442071</t>
  </si>
  <si>
    <t>Páska Cu uzemňov ZS 16 20x500x0,5</t>
  </si>
  <si>
    <t>-1428006227</t>
  </si>
  <si>
    <t>113</t>
  </si>
  <si>
    <t>35822591</t>
  </si>
  <si>
    <t>Popis štítky na kabel</t>
  </si>
  <si>
    <t>1537925929</t>
  </si>
  <si>
    <t>114</t>
  </si>
  <si>
    <t>35825242</t>
  </si>
  <si>
    <t xml:space="preserve">Pojistka výkonová  PNA 1 40A gG</t>
  </si>
  <si>
    <t>1293847045</t>
  </si>
  <si>
    <t>Pojistka výkonová PNA 1 40A gG</t>
  </si>
  <si>
    <t>115</t>
  </si>
  <si>
    <t>73534535</t>
  </si>
  <si>
    <t>Tabulka bezpečnostní s tiskem 2 barvy A6 105x148 mm</t>
  </si>
  <si>
    <t>-42881447</t>
  </si>
  <si>
    <t>116</t>
  </si>
  <si>
    <t>210 29-0881</t>
  </si>
  <si>
    <t>Štítek označování kabelu</t>
  </si>
  <si>
    <t>902079609</t>
  </si>
  <si>
    <t>117</t>
  </si>
  <si>
    <t>3415879666,00000</t>
  </si>
  <si>
    <t>Folie výstražná š 33 červená</t>
  </si>
  <si>
    <t>-2061238439</t>
  </si>
  <si>
    <t>118</t>
  </si>
  <si>
    <t>345x71501</t>
  </si>
  <si>
    <t>KRABICE DO ZATEPL.S VÍKEM SVĚTLE ŠEDÁ</t>
  </si>
  <si>
    <t>1177779855</t>
  </si>
  <si>
    <t>119</t>
  </si>
  <si>
    <t>354x00001</t>
  </si>
  <si>
    <t>Ochranná suspenze asfaltová</t>
  </si>
  <si>
    <t>210380046</t>
  </si>
  <si>
    <t>(1+1)*0,2</t>
  </si>
  <si>
    <t>120</t>
  </si>
  <si>
    <t>354x00105</t>
  </si>
  <si>
    <t>Smrštitelná trubice 19mm/6mm protikor ochrana 1metr zl/žl</t>
  </si>
  <si>
    <t>-2108566214</t>
  </si>
  <si>
    <t>121</t>
  </si>
  <si>
    <t>58128460</t>
  </si>
  <si>
    <t>Bentonit-Granulat, 25 kg</t>
  </si>
  <si>
    <t>T</t>
  </si>
  <si>
    <t>-1905738133</t>
  </si>
  <si>
    <t>122</t>
  </si>
  <si>
    <t>999 99-9910</t>
  </si>
  <si>
    <t>Přirážka na podružný materiál 3%</t>
  </si>
  <si>
    <t>-1826743260</t>
  </si>
  <si>
    <t>123</t>
  </si>
  <si>
    <t>999 99-9911</t>
  </si>
  <si>
    <t>Prořez materiálu 5%</t>
  </si>
  <si>
    <t>-1722792980</t>
  </si>
  <si>
    <t>124</t>
  </si>
  <si>
    <t>999 99-9912</t>
  </si>
  <si>
    <t>Dopravné 3,6%</t>
  </si>
  <si>
    <t>1397845377</t>
  </si>
  <si>
    <t>125</t>
  </si>
  <si>
    <t>999 99-9913</t>
  </si>
  <si>
    <t>Přesun hmot 1%</t>
  </si>
  <si>
    <t>1847478872</t>
  </si>
  <si>
    <t>Silnoproud - dodávka</t>
  </si>
  <si>
    <t>126</t>
  </si>
  <si>
    <t>x00001</t>
  </si>
  <si>
    <t>Rozvaděč RP-S dle listu specifikace</t>
  </si>
  <si>
    <t>-918710018</t>
  </si>
  <si>
    <t>127</t>
  </si>
  <si>
    <t>x10010</t>
  </si>
  <si>
    <t xml:space="preserve">Nástěnný prostorový termostat se skrytým ovládáním ,  230V/10A ,IP 54, teplotní rozsah -15/+15°</t>
  </si>
  <si>
    <t>572596050</t>
  </si>
  <si>
    <t>Nástěnný prostorový termostat se skrytým ovládáním , 230V/10A ,IP 54, teplotní rozsah -15/+15°</t>
  </si>
  <si>
    <t>128</t>
  </si>
  <si>
    <t>x10011</t>
  </si>
  <si>
    <t>Topný kabel pro ochranu okapových žlabů 20W/m, přívod 4m, délka topné části 12 m, výkon 240 W</t>
  </si>
  <si>
    <t>-1388399439</t>
  </si>
  <si>
    <t>129</t>
  </si>
  <si>
    <t>x10012</t>
  </si>
  <si>
    <t>Nerezové lanko s distančními úchyty pro fixaci dvou topných okruhů ve svodu okapů 10m</t>
  </si>
  <si>
    <t>-1974682648</t>
  </si>
  <si>
    <t>130</t>
  </si>
  <si>
    <t>-1327984604</t>
  </si>
  <si>
    <t>131</t>
  </si>
  <si>
    <t>-1854389215</t>
  </si>
  <si>
    <t>D4</t>
  </si>
  <si>
    <t>Zemní práce pro montážní práce</t>
  </si>
  <si>
    <t>132</t>
  </si>
  <si>
    <t>58337301</t>
  </si>
  <si>
    <t>Štěrkopísek 0-22B</t>
  </si>
  <si>
    <t>1886491398</t>
  </si>
  <si>
    <t>133</t>
  </si>
  <si>
    <t>58344121</t>
  </si>
  <si>
    <t>Štěrkodrtě 4-8 B</t>
  </si>
  <si>
    <t>925610956</t>
  </si>
  <si>
    <t>1,2*2*0,05*2,5</t>
  </si>
  <si>
    <t>134</t>
  </si>
  <si>
    <t>460 01-0024</t>
  </si>
  <si>
    <t>Vytyčení trasy vedení kabelového podzemního v zastavěném prostoru</t>
  </si>
  <si>
    <t>km</t>
  </si>
  <si>
    <t>1230059393</t>
  </si>
  <si>
    <t>135</t>
  </si>
  <si>
    <t>460 03-0038</t>
  </si>
  <si>
    <t>Rozebrání dlažeb ručně z dlaždic betonových nebo keramických do písku spáry nezalité</t>
  </si>
  <si>
    <t>-1417998985</t>
  </si>
  <si>
    <t>1,2*2</t>
  </si>
  <si>
    <t>136</t>
  </si>
  <si>
    <t>460 03-0142</t>
  </si>
  <si>
    <t>Odstranění podkladu nebo krytu komunikace z kameniva těženého tloušťky do 20 cm</t>
  </si>
  <si>
    <t>-1396773302</t>
  </si>
  <si>
    <t>0,8*2</t>
  </si>
  <si>
    <t>137</t>
  </si>
  <si>
    <t>460 12-0019</t>
  </si>
  <si>
    <t>Naložení výkopku strojně z hornin třídy 1až4</t>
  </si>
  <si>
    <t>m3</t>
  </si>
  <si>
    <t>1066131303</t>
  </si>
  <si>
    <t>138</t>
  </si>
  <si>
    <t>460 12-0082</t>
  </si>
  <si>
    <t>Uložení sypaniny do násypů zhutněných z hornin třídy 3až4</t>
  </si>
  <si>
    <t>-1762159796</t>
  </si>
  <si>
    <t>139</t>
  </si>
  <si>
    <t>460 20-0843</t>
  </si>
  <si>
    <t>Hloubení kabelových nezapažených rýh ručně š 80 cm, hl 80 cm, v hornině tř 3</t>
  </si>
  <si>
    <t>-1978326255</t>
  </si>
  <si>
    <t>140</t>
  </si>
  <si>
    <t>460 42-1101</t>
  </si>
  <si>
    <t>Lože kabelů z písku nebo štěrkopísku tl 10 cm nad kabel, bez zakrytí, šířky lože do 65 cm</t>
  </si>
  <si>
    <t>-400306512</t>
  </si>
  <si>
    <t>22+2</t>
  </si>
  <si>
    <t>141</t>
  </si>
  <si>
    <t>460 51-0064</t>
  </si>
  <si>
    <t>Kabelové prostupy z trub plastových do rýhy s obsypem, průměru do 10 cm</t>
  </si>
  <si>
    <t>339186299</t>
  </si>
  <si>
    <t>142</t>
  </si>
  <si>
    <t>460 52-0201</t>
  </si>
  <si>
    <t>Zajištění otvoru proti vodě -utěsnění prostupu a chrániček</t>
  </si>
  <si>
    <t>-653575380</t>
  </si>
  <si>
    <t>143</t>
  </si>
  <si>
    <t>460 56-0843</t>
  </si>
  <si>
    <t>Zásyp rýh ručně šířky 80 cm, hloubky 80 cm, z horniny třídy 3</t>
  </si>
  <si>
    <t>-1721922147</t>
  </si>
  <si>
    <t>144</t>
  </si>
  <si>
    <t>460 60-0022</t>
  </si>
  <si>
    <t>Vodorovné přemístění horniny jakékoliv třídy do 500 m</t>
  </si>
  <si>
    <t>-1464830156</t>
  </si>
  <si>
    <t>145</t>
  </si>
  <si>
    <t>460 60-0031</t>
  </si>
  <si>
    <t>Příplatek k vodorovnému přemístění horniny za každých dalších 1000 m</t>
  </si>
  <si>
    <t>-530607772</t>
  </si>
  <si>
    <t>0,88*6</t>
  </si>
  <si>
    <t>146</t>
  </si>
  <si>
    <t>460 62-0013</t>
  </si>
  <si>
    <t>Provizorní úprava terénu se zhutněním, v hornině tř 3</t>
  </si>
  <si>
    <t>60993529</t>
  </si>
  <si>
    <t>2*1,2</t>
  </si>
  <si>
    <t>147</t>
  </si>
  <si>
    <t>460 65-0044</t>
  </si>
  <si>
    <t>Zřízení podkladní vrstvy vozovky a chodníku ze štěrkopísku se zhutněním tloušťky do 20 cm</t>
  </si>
  <si>
    <t>793248931</t>
  </si>
  <si>
    <t>2*0,8</t>
  </si>
  <si>
    <t>148</t>
  </si>
  <si>
    <t>460 65-0051</t>
  </si>
  <si>
    <t>Zřízení podkladní vrstvy vozovky a chodníku ze štěrkodrti se zhutněním tloušťky do 5 cm</t>
  </si>
  <si>
    <t>1583602459</t>
  </si>
  <si>
    <t>149</t>
  </si>
  <si>
    <t>460 65-0175</t>
  </si>
  <si>
    <t>Očištění dlaždic betonových čtyřhranných z rozebraných dlažeb</t>
  </si>
  <si>
    <t>1928472787</t>
  </si>
  <si>
    <t>150</t>
  </si>
  <si>
    <t>460 65-0931</t>
  </si>
  <si>
    <t>Kladení dlažby po překopech dlaždice betonové 4hranné do lože z kameniva těženého</t>
  </si>
  <si>
    <t>60635995</t>
  </si>
  <si>
    <t>151</t>
  </si>
  <si>
    <t>21x744444</t>
  </si>
  <si>
    <t>Poplatek za uložení na skládku</t>
  </si>
  <si>
    <t>413152094</t>
  </si>
  <si>
    <t>152</t>
  </si>
  <si>
    <t>460x90001</t>
  </si>
  <si>
    <t>Dokumentace skutečného provedení stavby vč. zaměření</t>
  </si>
  <si>
    <t>1312550578</t>
  </si>
  <si>
    <t>153</t>
  </si>
  <si>
    <t>460x90002</t>
  </si>
  <si>
    <t>Geodetické zaměření stavby</t>
  </si>
  <si>
    <t>bod</t>
  </si>
  <si>
    <t>-1784395365</t>
  </si>
  <si>
    <t>154</t>
  </si>
  <si>
    <t>-2075658080</t>
  </si>
  <si>
    <t>155</t>
  </si>
  <si>
    <t>-369585320</t>
  </si>
  <si>
    <t>D5</t>
  </si>
  <si>
    <t>156</t>
  </si>
  <si>
    <t>-713919173</t>
  </si>
  <si>
    <t>157</t>
  </si>
  <si>
    <t>Kompletační činnost</t>
  </si>
  <si>
    <t>-953230009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</si>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</sst>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37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51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46</v>
      </c>
      <c r="E29" s="46"/>
      <c r="F29" s="32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</row>
    <row r="42" s="1" customFormat="1" ht="24.96" customHeight="1">
      <c r="B42" s="38"/>
      <c r="C42" s="23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3" customFormat="1" ht="12" customHeight="1">
      <c r="B44" s="62"/>
      <c r="C44" s="32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0809-2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</row>
    <row r="45" s="4" customFormat="1" ht="36.96" customHeight="1"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Přestupní terminál Šumperk - Jesenická 475/2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71" t="str">
        <f>IF(AN8= "","",AN8)</f>
        <v>17. 5. 2019</v>
      </c>
      <c r="AN47" s="71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5.15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Šumperk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33</v>
      </c>
      <c r="AJ49" s="39"/>
      <c r="AK49" s="39"/>
      <c r="AL49" s="39"/>
      <c r="AM49" s="72" t="str">
        <f>IF(E17="","",E17)</f>
        <v>Cekr CZ s.r.o.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</row>
    <row r="50" s="1" customFormat="1" ht="27.9" customHeight="1">
      <c r="B50" s="38"/>
      <c r="C50" s="32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38</v>
      </c>
      <c r="AJ50" s="39"/>
      <c r="AK50" s="39"/>
      <c r="AL50" s="39"/>
      <c r="AM50" s="72" t="str">
        <f>IF(E20="","",E20)</f>
        <v>Jan Zamykal, CS ÚRS 2019 01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="1" customFormat="1" ht="29.28" customHeight="1"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</row>
    <row r="54" s="5" customFormat="1" ht="32.4" customHeight="1"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6" customFormat="1" ht="16.5" customHeight="1">
      <c r="B55" s="110"/>
      <c r="C55" s="111"/>
      <c r="D55" s="112" t="s">
        <v>80</v>
      </c>
      <c r="E55" s="112"/>
      <c r="F55" s="112"/>
      <c r="G55" s="112"/>
      <c r="H55" s="112"/>
      <c r="I55" s="113"/>
      <c r="J55" s="112" t="s">
        <v>81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82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S55" s="122" t="s">
        <v>75</v>
      </c>
      <c r="BT55" s="122" t="s">
        <v>83</v>
      </c>
      <c r="BU55" s="122" t="s">
        <v>77</v>
      </c>
      <c r="BV55" s="122" t="s">
        <v>78</v>
      </c>
      <c r="BW55" s="122" t="s">
        <v>84</v>
      </c>
      <c r="BX55" s="122" t="s">
        <v>5</v>
      </c>
      <c r="CL55" s="122" t="s">
        <v>19</v>
      </c>
      <c r="CM55" s="122" t="s">
        <v>85</v>
      </c>
    </row>
    <row r="56" s="3" customFormat="1" ht="16.5" customHeight="1">
      <c r="B56" s="62"/>
      <c r="C56" s="123"/>
      <c r="D56" s="123"/>
      <c r="E56" s="124" t="s">
        <v>86</v>
      </c>
      <c r="F56" s="124"/>
      <c r="G56" s="124"/>
      <c r="H56" s="124"/>
      <c r="I56" s="124"/>
      <c r="J56" s="123"/>
      <c r="K56" s="124" t="s">
        <v>87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ROUND(SUM(AG57:AG59),2)</f>
        <v>0</v>
      </c>
      <c r="AH56" s="123"/>
      <c r="AI56" s="123"/>
      <c r="AJ56" s="123"/>
      <c r="AK56" s="123"/>
      <c r="AL56" s="123"/>
      <c r="AM56" s="123"/>
      <c r="AN56" s="126">
        <f>SUM(AG56,AT56)</f>
        <v>0</v>
      </c>
      <c r="AO56" s="123"/>
      <c r="AP56" s="123"/>
      <c r="AQ56" s="127" t="s">
        <v>88</v>
      </c>
      <c r="AR56" s="64"/>
      <c r="AS56" s="128">
        <f>ROUND(SUM(AS57:AS59),2)</f>
        <v>0</v>
      </c>
      <c r="AT56" s="129">
        <f>ROUND(SUM(AV56:AW56),2)</f>
        <v>0</v>
      </c>
      <c r="AU56" s="130">
        <f>ROUND(SUM(AU57:AU59),5)</f>
        <v>0</v>
      </c>
      <c r="AV56" s="129">
        <f>ROUND(AZ56*L29,2)</f>
        <v>0</v>
      </c>
      <c r="AW56" s="129">
        <f>ROUND(BA56*L30,2)</f>
        <v>0</v>
      </c>
      <c r="AX56" s="129">
        <f>ROUND(BB56*L29,2)</f>
        <v>0</v>
      </c>
      <c r="AY56" s="129">
        <f>ROUND(BC56*L30,2)</f>
        <v>0</v>
      </c>
      <c r="AZ56" s="129">
        <f>ROUND(SUM(AZ57:AZ59),2)</f>
        <v>0</v>
      </c>
      <c r="BA56" s="129">
        <f>ROUND(SUM(BA57:BA59),2)</f>
        <v>0</v>
      </c>
      <c r="BB56" s="129">
        <f>ROUND(SUM(BB57:BB59),2)</f>
        <v>0</v>
      </c>
      <c r="BC56" s="129">
        <f>ROUND(SUM(BC57:BC59),2)</f>
        <v>0</v>
      </c>
      <c r="BD56" s="131">
        <f>ROUND(SUM(BD57:BD59),2)</f>
        <v>0</v>
      </c>
      <c r="BS56" s="132" t="s">
        <v>75</v>
      </c>
      <c r="BT56" s="132" t="s">
        <v>85</v>
      </c>
      <c r="BU56" s="132" t="s">
        <v>77</v>
      </c>
      <c r="BV56" s="132" t="s">
        <v>78</v>
      </c>
      <c r="BW56" s="132" t="s">
        <v>89</v>
      </c>
      <c r="BX56" s="132" t="s">
        <v>84</v>
      </c>
      <c r="CL56" s="132" t="s">
        <v>19</v>
      </c>
    </row>
    <row r="57" s="3" customFormat="1" ht="16.5" customHeight="1">
      <c r="A57" s="133" t="s">
        <v>90</v>
      </c>
      <c r="B57" s="62"/>
      <c r="C57" s="123"/>
      <c r="D57" s="123"/>
      <c r="E57" s="123"/>
      <c r="F57" s="124" t="s">
        <v>91</v>
      </c>
      <c r="G57" s="124"/>
      <c r="H57" s="124"/>
      <c r="I57" s="124"/>
      <c r="J57" s="124"/>
      <c r="K57" s="123"/>
      <c r="L57" s="124" t="s">
        <v>92</v>
      </c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6">
        <f>'705 1 - Stavební úpravy'!J34</f>
        <v>0</v>
      </c>
      <c r="AH57" s="123"/>
      <c r="AI57" s="123"/>
      <c r="AJ57" s="123"/>
      <c r="AK57" s="123"/>
      <c r="AL57" s="123"/>
      <c r="AM57" s="123"/>
      <c r="AN57" s="126">
        <f>SUM(AG57,AT57)</f>
        <v>0</v>
      </c>
      <c r="AO57" s="123"/>
      <c r="AP57" s="123"/>
      <c r="AQ57" s="127" t="s">
        <v>88</v>
      </c>
      <c r="AR57" s="64"/>
      <c r="AS57" s="128">
        <v>0</v>
      </c>
      <c r="AT57" s="129">
        <f>ROUND(SUM(AV57:AW57),2)</f>
        <v>0</v>
      </c>
      <c r="AU57" s="130">
        <f>'705 1 - Stavební úpravy'!P105</f>
        <v>0</v>
      </c>
      <c r="AV57" s="129">
        <f>'705 1 - Stavební úpravy'!J37</f>
        <v>0</v>
      </c>
      <c r="AW57" s="129">
        <f>'705 1 - Stavební úpravy'!J38</f>
        <v>0</v>
      </c>
      <c r="AX57" s="129">
        <f>'705 1 - Stavební úpravy'!J39</f>
        <v>0</v>
      </c>
      <c r="AY57" s="129">
        <f>'705 1 - Stavební úpravy'!J40</f>
        <v>0</v>
      </c>
      <c r="AZ57" s="129">
        <f>'705 1 - Stavební úpravy'!F37</f>
        <v>0</v>
      </c>
      <c r="BA57" s="129">
        <f>'705 1 - Stavební úpravy'!F38</f>
        <v>0</v>
      </c>
      <c r="BB57" s="129">
        <f>'705 1 - Stavební úpravy'!F39</f>
        <v>0</v>
      </c>
      <c r="BC57" s="129">
        <f>'705 1 - Stavební úpravy'!F40</f>
        <v>0</v>
      </c>
      <c r="BD57" s="131">
        <f>'705 1 - Stavební úpravy'!F41</f>
        <v>0</v>
      </c>
      <c r="BT57" s="132" t="s">
        <v>93</v>
      </c>
      <c r="BV57" s="132" t="s">
        <v>78</v>
      </c>
      <c r="BW57" s="132" t="s">
        <v>94</v>
      </c>
      <c r="BX57" s="132" t="s">
        <v>89</v>
      </c>
      <c r="CL57" s="132" t="s">
        <v>19</v>
      </c>
    </row>
    <row r="58" s="3" customFormat="1" ht="16.5" customHeight="1">
      <c r="A58" s="133" t="s">
        <v>90</v>
      </c>
      <c r="B58" s="62"/>
      <c r="C58" s="123"/>
      <c r="D58" s="123"/>
      <c r="E58" s="123"/>
      <c r="F58" s="124" t="s">
        <v>95</v>
      </c>
      <c r="G58" s="124"/>
      <c r="H58" s="124"/>
      <c r="I58" s="124"/>
      <c r="J58" s="124"/>
      <c r="K58" s="123"/>
      <c r="L58" s="124" t="s">
        <v>96</v>
      </c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6">
        <f>'705 2 - TZB - demontáže Z...'!J34</f>
        <v>0</v>
      </c>
      <c r="AH58" s="123"/>
      <c r="AI58" s="123"/>
      <c r="AJ58" s="123"/>
      <c r="AK58" s="123"/>
      <c r="AL58" s="123"/>
      <c r="AM58" s="123"/>
      <c r="AN58" s="126">
        <f>SUM(AG58,AT58)</f>
        <v>0</v>
      </c>
      <c r="AO58" s="123"/>
      <c r="AP58" s="123"/>
      <c r="AQ58" s="127" t="s">
        <v>88</v>
      </c>
      <c r="AR58" s="64"/>
      <c r="AS58" s="128">
        <v>0</v>
      </c>
      <c r="AT58" s="129">
        <f>ROUND(SUM(AV58:AW58),2)</f>
        <v>0</v>
      </c>
      <c r="AU58" s="130">
        <f>'705 2 - TZB - demontáže Z...'!P93</f>
        <v>0</v>
      </c>
      <c r="AV58" s="129">
        <f>'705 2 - TZB - demontáže Z...'!J37</f>
        <v>0</v>
      </c>
      <c r="AW58" s="129">
        <f>'705 2 - TZB - demontáže Z...'!J38</f>
        <v>0</v>
      </c>
      <c r="AX58" s="129">
        <f>'705 2 - TZB - demontáže Z...'!J39</f>
        <v>0</v>
      </c>
      <c r="AY58" s="129">
        <f>'705 2 - TZB - demontáže Z...'!J40</f>
        <v>0</v>
      </c>
      <c r="AZ58" s="129">
        <f>'705 2 - TZB - demontáže Z...'!F37</f>
        <v>0</v>
      </c>
      <c r="BA58" s="129">
        <f>'705 2 - TZB - demontáže Z...'!F38</f>
        <v>0</v>
      </c>
      <c r="BB58" s="129">
        <f>'705 2 - TZB - demontáže Z...'!F39</f>
        <v>0</v>
      </c>
      <c r="BC58" s="129">
        <f>'705 2 - TZB - demontáže Z...'!F40</f>
        <v>0</v>
      </c>
      <c r="BD58" s="131">
        <f>'705 2 - TZB - demontáže Z...'!F41</f>
        <v>0</v>
      </c>
      <c r="BT58" s="132" t="s">
        <v>93</v>
      </c>
      <c r="BV58" s="132" t="s">
        <v>78</v>
      </c>
      <c r="BW58" s="132" t="s">
        <v>97</v>
      </c>
      <c r="BX58" s="132" t="s">
        <v>89</v>
      </c>
      <c r="CL58" s="132" t="s">
        <v>19</v>
      </c>
    </row>
    <row r="59" s="3" customFormat="1" ht="16.5" customHeight="1">
      <c r="A59" s="133" t="s">
        <v>90</v>
      </c>
      <c r="B59" s="62"/>
      <c r="C59" s="123"/>
      <c r="D59" s="123"/>
      <c r="E59" s="123"/>
      <c r="F59" s="124" t="s">
        <v>98</v>
      </c>
      <c r="G59" s="124"/>
      <c r="H59" s="124"/>
      <c r="I59" s="124"/>
      <c r="J59" s="124"/>
      <c r="K59" s="123"/>
      <c r="L59" s="124" t="s">
        <v>99</v>
      </c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6">
        <f>'705 3 - Elektroinstalace'!J34</f>
        <v>0</v>
      </c>
      <c r="AH59" s="123"/>
      <c r="AI59" s="123"/>
      <c r="AJ59" s="123"/>
      <c r="AK59" s="123"/>
      <c r="AL59" s="123"/>
      <c r="AM59" s="123"/>
      <c r="AN59" s="126">
        <f>SUM(AG59,AT59)</f>
        <v>0</v>
      </c>
      <c r="AO59" s="123"/>
      <c r="AP59" s="123"/>
      <c r="AQ59" s="127" t="s">
        <v>88</v>
      </c>
      <c r="AR59" s="64"/>
      <c r="AS59" s="134">
        <v>0</v>
      </c>
      <c r="AT59" s="135">
        <f>ROUND(SUM(AV59:AW59),2)</f>
        <v>0</v>
      </c>
      <c r="AU59" s="136">
        <f>'705 3 - Elektroinstalace'!P96</f>
        <v>0</v>
      </c>
      <c r="AV59" s="135">
        <f>'705 3 - Elektroinstalace'!J37</f>
        <v>0</v>
      </c>
      <c r="AW59" s="135">
        <f>'705 3 - Elektroinstalace'!J38</f>
        <v>0</v>
      </c>
      <c r="AX59" s="135">
        <f>'705 3 - Elektroinstalace'!J39</f>
        <v>0</v>
      </c>
      <c r="AY59" s="135">
        <f>'705 3 - Elektroinstalace'!J40</f>
        <v>0</v>
      </c>
      <c r="AZ59" s="135">
        <f>'705 3 - Elektroinstalace'!F37</f>
        <v>0</v>
      </c>
      <c r="BA59" s="135">
        <f>'705 3 - Elektroinstalace'!F38</f>
        <v>0</v>
      </c>
      <c r="BB59" s="135">
        <f>'705 3 - Elektroinstalace'!F39</f>
        <v>0</v>
      </c>
      <c r="BC59" s="135">
        <f>'705 3 - Elektroinstalace'!F40</f>
        <v>0</v>
      </c>
      <c r="BD59" s="137">
        <f>'705 3 - Elektroinstalace'!F41</f>
        <v>0</v>
      </c>
      <c r="BT59" s="132" t="s">
        <v>93</v>
      </c>
      <c r="BV59" s="132" t="s">
        <v>78</v>
      </c>
      <c r="BW59" s="132" t="s">
        <v>100</v>
      </c>
      <c r="BX59" s="132" t="s">
        <v>89</v>
      </c>
      <c r="CL59" s="132" t="s">
        <v>19</v>
      </c>
    </row>
    <row r="60" s="1" customFormat="1" ht="30" customHeight="1"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</row>
    <row r="61" s="1" customFormat="1" ht="6.96" customHeight="1"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</row>
  </sheetData>
  <sheetProtection sheet="1" formatColumns="0" formatRows="0" objects="1" scenarios="1" spinCount="100000" saltValue="1uS3QYQDucZSO0S5QF4PEQNfwi2CzwFQdb+1mwKwg8XMqxckiMCDqIAYHcQk0e/qaPiYfxXBYrKqk5wG/CgadA==" hashValue="h0w7/xAK+HtYgIByldZ+jaUmZSDDtC3nBuksgvkAWewfKCxF1zRU9CpF5Kly1p/k+sFEUexHgvtMmtwN0b8xXA==" algorithmName="SHA-512" password="CC35"/>
  <mergeCells count="5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E56:I56"/>
    <mergeCell ref="K56:AF56"/>
    <mergeCell ref="F57:J57"/>
    <mergeCell ref="L57:AF57"/>
    <mergeCell ref="F58:J58"/>
    <mergeCell ref="L58:AF58"/>
    <mergeCell ref="F59:J59"/>
    <mergeCell ref="L59:AF59"/>
  </mergeCells>
  <hyperlinks>
    <hyperlink ref="A57" location="'705 1 - Stavební úpravy'!C2" display="/"/>
    <hyperlink ref="A58" location="'705 2 - TZB - demontáže Z...'!C2" display="/"/>
    <hyperlink ref="A59" location="'705 3 - Elektroinstal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94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85</v>
      </c>
    </row>
    <row r="4" ht="24.96" customHeight="1">
      <c r="B4" s="20"/>
      <c r="D4" s="142" t="s">
        <v>101</v>
      </c>
      <c r="L4" s="20"/>
      <c r="M4" s="143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4" t="s">
        <v>16</v>
      </c>
      <c r="L6" s="20"/>
    </row>
    <row r="7" ht="16.5" customHeight="1">
      <c r="B7" s="20"/>
      <c r="E7" s="145" t="str">
        <f>'Rekapitulace stavby'!K6</f>
        <v>Přestupní terminál Šumperk - Jesenická 475/2</v>
      </c>
      <c r="F7" s="144"/>
      <c r="G7" s="144"/>
      <c r="H7" s="144"/>
      <c r="L7" s="20"/>
    </row>
    <row r="8">
      <c r="B8" s="20"/>
      <c r="D8" s="144" t="s">
        <v>102</v>
      </c>
      <c r="L8" s="20"/>
    </row>
    <row r="9" ht="16.5" customHeight="1">
      <c r="B9" s="20"/>
      <c r="E9" s="145" t="s">
        <v>103</v>
      </c>
      <c r="L9" s="20"/>
    </row>
    <row r="10" ht="12" customHeight="1">
      <c r="B10" s="20"/>
      <c r="D10" s="144" t="s">
        <v>104</v>
      </c>
      <c r="L10" s="20"/>
    </row>
    <row r="11" s="1" customFormat="1" ht="16.5" customHeight="1">
      <c r="B11" s="43"/>
      <c r="E11" s="146" t="s">
        <v>105</v>
      </c>
      <c r="F11" s="1"/>
      <c r="G11" s="1"/>
      <c r="H11" s="1"/>
      <c r="I11" s="147"/>
      <c r="L11" s="43"/>
    </row>
    <row r="12" s="1" customFormat="1" ht="12" customHeight="1">
      <c r="B12" s="43"/>
      <c r="D12" s="144" t="s">
        <v>106</v>
      </c>
      <c r="I12" s="147"/>
      <c r="L12" s="43"/>
    </row>
    <row r="13" s="1" customFormat="1" ht="36.96" customHeight="1">
      <c r="B13" s="43"/>
      <c r="E13" s="148" t="s">
        <v>107</v>
      </c>
      <c r="F13" s="1"/>
      <c r="G13" s="1"/>
      <c r="H13" s="1"/>
      <c r="I13" s="147"/>
      <c r="L13" s="43"/>
    </row>
    <row r="14" s="1" customFormat="1">
      <c r="B14" s="43"/>
      <c r="I14" s="147"/>
      <c r="L14" s="43"/>
    </row>
    <row r="15" s="1" customFormat="1" ht="12" customHeight="1">
      <c r="B15" s="43"/>
      <c r="D15" s="144" t="s">
        <v>18</v>
      </c>
      <c r="F15" s="132" t="s">
        <v>19</v>
      </c>
      <c r="I15" s="149" t="s">
        <v>20</v>
      </c>
      <c r="J15" s="132" t="s">
        <v>19</v>
      </c>
      <c r="L15" s="43"/>
    </row>
    <row r="16" s="1" customFormat="1" ht="12" customHeight="1">
      <c r="B16" s="43"/>
      <c r="D16" s="144" t="s">
        <v>21</v>
      </c>
      <c r="F16" s="132" t="s">
        <v>22</v>
      </c>
      <c r="I16" s="149" t="s">
        <v>23</v>
      </c>
      <c r="J16" s="150" t="str">
        <f>'Rekapitulace stavby'!AN8</f>
        <v>17. 5. 2019</v>
      </c>
      <c r="L16" s="43"/>
    </row>
    <row r="17" s="1" customFormat="1" ht="10.8" customHeight="1">
      <c r="B17" s="43"/>
      <c r="I17" s="147"/>
      <c r="L17" s="43"/>
    </row>
    <row r="18" s="1" customFormat="1" ht="12" customHeight="1">
      <c r="B18" s="43"/>
      <c r="D18" s="144" t="s">
        <v>25</v>
      </c>
      <c r="I18" s="149" t="s">
        <v>26</v>
      </c>
      <c r="J18" s="132" t="s">
        <v>27</v>
      </c>
      <c r="L18" s="43"/>
    </row>
    <row r="19" s="1" customFormat="1" ht="18" customHeight="1">
      <c r="B19" s="43"/>
      <c r="E19" s="132" t="s">
        <v>28</v>
      </c>
      <c r="I19" s="149" t="s">
        <v>29</v>
      </c>
      <c r="J19" s="132" t="s">
        <v>30</v>
      </c>
      <c r="L19" s="43"/>
    </row>
    <row r="20" s="1" customFormat="1" ht="6.96" customHeight="1">
      <c r="B20" s="43"/>
      <c r="I20" s="147"/>
      <c r="L20" s="43"/>
    </row>
    <row r="21" s="1" customFormat="1" ht="12" customHeight="1">
      <c r="B21" s="43"/>
      <c r="D21" s="144" t="s">
        <v>31</v>
      </c>
      <c r="I21" s="149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32"/>
      <c r="G22" s="132"/>
      <c r="H22" s="132"/>
      <c r="I22" s="149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7"/>
      <c r="L23" s="43"/>
    </row>
    <row r="24" s="1" customFormat="1" ht="12" customHeight="1">
      <c r="B24" s="43"/>
      <c r="D24" s="144" t="s">
        <v>33</v>
      </c>
      <c r="I24" s="149" t="s">
        <v>26</v>
      </c>
      <c r="J24" s="132" t="s">
        <v>34</v>
      </c>
      <c r="L24" s="43"/>
    </row>
    <row r="25" s="1" customFormat="1" ht="18" customHeight="1">
      <c r="B25" s="43"/>
      <c r="E25" s="132" t="s">
        <v>35</v>
      </c>
      <c r="I25" s="149" t="s">
        <v>29</v>
      </c>
      <c r="J25" s="132" t="s">
        <v>36</v>
      </c>
      <c r="L25" s="43"/>
    </row>
    <row r="26" s="1" customFormat="1" ht="6.96" customHeight="1">
      <c r="B26" s="43"/>
      <c r="I26" s="147"/>
      <c r="L26" s="43"/>
    </row>
    <row r="27" s="1" customFormat="1" ht="12" customHeight="1">
      <c r="B27" s="43"/>
      <c r="D27" s="144" t="s">
        <v>38</v>
      </c>
      <c r="I27" s="149" t="s">
        <v>26</v>
      </c>
      <c r="J27" s="132" t="s">
        <v>19</v>
      </c>
      <c r="L27" s="43"/>
    </row>
    <row r="28" s="1" customFormat="1" ht="18" customHeight="1">
      <c r="B28" s="43"/>
      <c r="E28" s="132" t="s">
        <v>39</v>
      </c>
      <c r="I28" s="149" t="s">
        <v>29</v>
      </c>
      <c r="J28" s="132" t="s">
        <v>19</v>
      </c>
      <c r="L28" s="43"/>
    </row>
    <row r="29" s="1" customFormat="1" ht="6.96" customHeight="1">
      <c r="B29" s="43"/>
      <c r="I29" s="147"/>
      <c r="L29" s="43"/>
    </row>
    <row r="30" s="1" customFormat="1" ht="12" customHeight="1">
      <c r="B30" s="43"/>
      <c r="D30" s="144" t="s">
        <v>40</v>
      </c>
      <c r="I30" s="147"/>
      <c r="L30" s="43"/>
    </row>
    <row r="31" s="7" customFormat="1" ht="16.5" customHeight="1">
      <c r="B31" s="151"/>
      <c r="E31" s="152" t="s">
        <v>19</v>
      </c>
      <c r="F31" s="152"/>
      <c r="G31" s="152"/>
      <c r="H31" s="152"/>
      <c r="I31" s="153"/>
      <c r="L31" s="151"/>
    </row>
    <row r="32" s="1" customFormat="1" ht="6.96" customHeight="1">
      <c r="B32" s="43"/>
      <c r="I32" s="147"/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4"/>
      <c r="J33" s="75"/>
      <c r="K33" s="75"/>
      <c r="L33" s="43"/>
    </row>
    <row r="34" s="1" customFormat="1" ht="25.44" customHeight="1">
      <c r="B34" s="43"/>
      <c r="D34" s="155" t="s">
        <v>42</v>
      </c>
      <c r="I34" s="147"/>
      <c r="J34" s="156">
        <f>ROUND(J105, 2)</f>
        <v>0</v>
      </c>
      <c r="L34" s="43"/>
    </row>
    <row r="35" s="1" customFormat="1" ht="6.96" customHeight="1">
      <c r="B35" s="43"/>
      <c r="D35" s="75"/>
      <c r="E35" s="75"/>
      <c r="F35" s="75"/>
      <c r="G35" s="75"/>
      <c r="H35" s="75"/>
      <c r="I35" s="154"/>
      <c r="J35" s="75"/>
      <c r="K35" s="75"/>
      <c r="L35" s="43"/>
    </row>
    <row r="36" s="1" customFormat="1" ht="14.4" customHeight="1">
      <c r="B36" s="43"/>
      <c r="F36" s="157" t="s">
        <v>44</v>
      </c>
      <c r="I36" s="158" t="s">
        <v>43</v>
      </c>
      <c r="J36" s="157" t="s">
        <v>45</v>
      </c>
      <c r="L36" s="43"/>
    </row>
    <row r="37" s="1" customFormat="1" ht="14.4" customHeight="1">
      <c r="B37" s="43"/>
      <c r="D37" s="146" t="s">
        <v>46</v>
      </c>
      <c r="E37" s="144" t="s">
        <v>47</v>
      </c>
      <c r="F37" s="159">
        <f>ROUND((SUM(BE105:BE290)),  2)</f>
        <v>0</v>
      </c>
      <c r="I37" s="160">
        <v>0.20999999999999999</v>
      </c>
      <c r="J37" s="159">
        <f>ROUND(((SUM(BE105:BE290))*I37),  2)</f>
        <v>0</v>
      </c>
      <c r="L37" s="43"/>
    </row>
    <row r="38" s="1" customFormat="1" ht="14.4" customHeight="1">
      <c r="B38" s="43"/>
      <c r="E38" s="144" t="s">
        <v>48</v>
      </c>
      <c r="F38" s="159">
        <f>ROUND((SUM(BF105:BF290)),  2)</f>
        <v>0</v>
      </c>
      <c r="I38" s="160">
        <v>0.14999999999999999</v>
      </c>
      <c r="J38" s="159">
        <f>ROUND(((SUM(BF105:BF290))*I38),  2)</f>
        <v>0</v>
      </c>
      <c r="L38" s="43"/>
    </row>
    <row r="39" hidden="1" s="1" customFormat="1" ht="14.4" customHeight="1">
      <c r="B39" s="43"/>
      <c r="E39" s="144" t="s">
        <v>49</v>
      </c>
      <c r="F39" s="159">
        <f>ROUND((SUM(BG105:BG290)),  2)</f>
        <v>0</v>
      </c>
      <c r="I39" s="160">
        <v>0.20999999999999999</v>
      </c>
      <c r="J39" s="159">
        <f>0</f>
        <v>0</v>
      </c>
      <c r="L39" s="43"/>
    </row>
    <row r="40" hidden="1" s="1" customFormat="1" ht="14.4" customHeight="1">
      <c r="B40" s="43"/>
      <c r="E40" s="144" t="s">
        <v>50</v>
      </c>
      <c r="F40" s="159">
        <f>ROUND((SUM(BH105:BH290)),  2)</f>
        <v>0</v>
      </c>
      <c r="I40" s="160">
        <v>0.14999999999999999</v>
      </c>
      <c r="J40" s="159">
        <f>0</f>
        <v>0</v>
      </c>
      <c r="L40" s="43"/>
    </row>
    <row r="41" hidden="1" s="1" customFormat="1" ht="14.4" customHeight="1">
      <c r="B41" s="43"/>
      <c r="E41" s="144" t="s">
        <v>51</v>
      </c>
      <c r="F41" s="159">
        <f>ROUND((SUM(BI105:BI290)),  2)</f>
        <v>0</v>
      </c>
      <c r="I41" s="160">
        <v>0</v>
      </c>
      <c r="J41" s="159">
        <f>0</f>
        <v>0</v>
      </c>
      <c r="L41" s="43"/>
    </row>
    <row r="42" s="1" customFormat="1" ht="6.96" customHeight="1">
      <c r="B42" s="43"/>
      <c r="I42" s="147"/>
      <c r="L42" s="43"/>
    </row>
    <row r="43" s="1" customFormat="1" ht="25.44" customHeight="1">
      <c r="B43" s="43"/>
      <c r="C43" s="161"/>
      <c r="D43" s="162" t="s">
        <v>52</v>
      </c>
      <c r="E43" s="163"/>
      <c r="F43" s="163"/>
      <c r="G43" s="164" t="s">
        <v>53</v>
      </c>
      <c r="H43" s="165" t="s">
        <v>54</v>
      </c>
      <c r="I43" s="166"/>
      <c r="J43" s="167">
        <f>SUM(J34:J41)</f>
        <v>0</v>
      </c>
      <c r="K43" s="168"/>
      <c r="L43" s="43"/>
    </row>
    <row r="44" s="1" customFormat="1" ht="14.4" customHeight="1"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43"/>
    </row>
    <row r="48" s="1" customFormat="1" ht="6.96" customHeight="1">
      <c r="B48" s="172"/>
      <c r="C48" s="173"/>
      <c r="D48" s="173"/>
      <c r="E48" s="173"/>
      <c r="F48" s="173"/>
      <c r="G48" s="173"/>
      <c r="H48" s="173"/>
      <c r="I48" s="174"/>
      <c r="J48" s="173"/>
      <c r="K48" s="173"/>
      <c r="L48" s="43"/>
    </row>
    <row r="49" s="1" customFormat="1" ht="24.96" customHeight="1">
      <c r="B49" s="38"/>
      <c r="C49" s="23" t="s">
        <v>108</v>
      </c>
      <c r="D49" s="39"/>
      <c r="E49" s="39"/>
      <c r="F49" s="39"/>
      <c r="G49" s="39"/>
      <c r="H49" s="39"/>
      <c r="I49" s="147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7"/>
      <c r="J51" s="39"/>
      <c r="K51" s="39"/>
      <c r="L51" s="43"/>
    </row>
    <row r="52" s="1" customFormat="1" ht="16.5" customHeight="1">
      <c r="B52" s="38"/>
      <c r="C52" s="39"/>
      <c r="D52" s="39"/>
      <c r="E52" s="175" t="str">
        <f>E7</f>
        <v>Přestupní terminál Šumperk - Jesenická 475/2</v>
      </c>
      <c r="F52" s="32"/>
      <c r="G52" s="32"/>
      <c r="H52" s="32"/>
      <c r="I52" s="147"/>
      <c r="J52" s="39"/>
      <c r="K52" s="39"/>
      <c r="L52" s="43"/>
    </row>
    <row r="53" ht="12" customHeight="1">
      <c r="B53" s="21"/>
      <c r="C53" s="32" t="s">
        <v>102</v>
      </c>
      <c r="D53" s="22"/>
      <c r="E53" s="22"/>
      <c r="F53" s="22"/>
      <c r="G53" s="22"/>
      <c r="H53" s="22"/>
      <c r="I53" s="138"/>
      <c r="J53" s="22"/>
      <c r="K53" s="22"/>
      <c r="L53" s="20"/>
    </row>
    <row r="54" ht="16.5" customHeight="1">
      <c r="B54" s="21"/>
      <c r="C54" s="22"/>
      <c r="D54" s="22"/>
      <c r="E54" s="175" t="s">
        <v>103</v>
      </c>
      <c r="F54" s="22"/>
      <c r="G54" s="22"/>
      <c r="H54" s="22"/>
      <c r="I54" s="138"/>
      <c r="J54" s="22"/>
      <c r="K54" s="22"/>
      <c r="L54" s="20"/>
    </row>
    <row r="55" ht="12" customHeight="1">
      <c r="B55" s="21"/>
      <c r="C55" s="32" t="s">
        <v>104</v>
      </c>
      <c r="D55" s="22"/>
      <c r="E55" s="22"/>
      <c r="F55" s="22"/>
      <c r="G55" s="22"/>
      <c r="H55" s="22"/>
      <c r="I55" s="138"/>
      <c r="J55" s="22"/>
      <c r="K55" s="22"/>
      <c r="L55" s="20"/>
    </row>
    <row r="56" s="1" customFormat="1" ht="16.5" customHeight="1">
      <c r="B56" s="38"/>
      <c r="C56" s="39"/>
      <c r="D56" s="39"/>
      <c r="E56" s="176" t="s">
        <v>105</v>
      </c>
      <c r="F56" s="39"/>
      <c r="G56" s="39"/>
      <c r="H56" s="39"/>
      <c r="I56" s="147"/>
      <c r="J56" s="39"/>
      <c r="K56" s="39"/>
      <c r="L56" s="43"/>
    </row>
    <row r="57" s="1" customFormat="1" ht="12" customHeight="1">
      <c r="B57" s="38"/>
      <c r="C57" s="32" t="s">
        <v>106</v>
      </c>
      <c r="D57" s="39"/>
      <c r="E57" s="39"/>
      <c r="F57" s="39"/>
      <c r="G57" s="39"/>
      <c r="H57" s="39"/>
      <c r="I57" s="147"/>
      <c r="J57" s="39"/>
      <c r="K57" s="39"/>
      <c r="L57" s="43"/>
    </row>
    <row r="58" s="1" customFormat="1" ht="16.5" customHeight="1">
      <c r="B58" s="38"/>
      <c r="C58" s="39"/>
      <c r="D58" s="39"/>
      <c r="E58" s="68" t="str">
        <f>E13</f>
        <v>705 1 - Stavební úpravy</v>
      </c>
      <c r="F58" s="39"/>
      <c r="G58" s="39"/>
      <c r="H58" s="39"/>
      <c r="I58" s="147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 xml:space="preserve"> </v>
      </c>
      <c r="G60" s="39"/>
      <c r="H60" s="39"/>
      <c r="I60" s="149" t="s">
        <v>23</v>
      </c>
      <c r="J60" s="71" t="str">
        <f>IF(J16="","",J16)</f>
        <v>17. 5. 2019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43"/>
    </row>
    <row r="62" s="1" customFormat="1" ht="15.15" customHeight="1">
      <c r="B62" s="38"/>
      <c r="C62" s="32" t="s">
        <v>25</v>
      </c>
      <c r="D62" s="39"/>
      <c r="E62" s="39"/>
      <c r="F62" s="27" t="str">
        <f>E19</f>
        <v>Město Šumperk</v>
      </c>
      <c r="G62" s="39"/>
      <c r="H62" s="39"/>
      <c r="I62" s="149" t="s">
        <v>33</v>
      </c>
      <c r="J62" s="36" t="str">
        <f>E25</f>
        <v>Cekr CZ s.r.o.</v>
      </c>
      <c r="K62" s="39"/>
      <c r="L62" s="43"/>
    </row>
    <row r="63" s="1" customFormat="1" ht="27.9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9" t="s">
        <v>38</v>
      </c>
      <c r="J63" s="36" t="str">
        <f>E28</f>
        <v>Jan Zamykal, CS ÚRS 2019 01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43"/>
    </row>
    <row r="65" s="1" customFormat="1" ht="29.28" customHeight="1">
      <c r="B65" s="38"/>
      <c r="C65" s="177" t="s">
        <v>109</v>
      </c>
      <c r="D65" s="178"/>
      <c r="E65" s="178"/>
      <c r="F65" s="178"/>
      <c r="G65" s="178"/>
      <c r="H65" s="178"/>
      <c r="I65" s="179"/>
      <c r="J65" s="180" t="s">
        <v>110</v>
      </c>
      <c r="K65" s="178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43"/>
    </row>
    <row r="67" s="1" customFormat="1" ht="22.8" customHeight="1">
      <c r="B67" s="38"/>
      <c r="C67" s="181" t="s">
        <v>74</v>
      </c>
      <c r="D67" s="39"/>
      <c r="E67" s="39"/>
      <c r="F67" s="39"/>
      <c r="G67" s="39"/>
      <c r="H67" s="39"/>
      <c r="I67" s="147"/>
      <c r="J67" s="101">
        <f>J105</f>
        <v>0</v>
      </c>
      <c r="K67" s="39"/>
      <c r="L67" s="43"/>
      <c r="AU67" s="17" t="s">
        <v>111</v>
      </c>
    </row>
    <row r="68" s="8" customFormat="1" ht="24.96" customHeight="1">
      <c r="B68" s="182"/>
      <c r="C68" s="183"/>
      <c r="D68" s="184" t="s">
        <v>112</v>
      </c>
      <c r="E68" s="185"/>
      <c r="F68" s="185"/>
      <c r="G68" s="185"/>
      <c r="H68" s="185"/>
      <c r="I68" s="186"/>
      <c r="J68" s="187">
        <f>J106</f>
        <v>0</v>
      </c>
      <c r="K68" s="183"/>
      <c r="L68" s="188"/>
    </row>
    <row r="69" s="9" customFormat="1" ht="19.92" customHeight="1">
      <c r="B69" s="189"/>
      <c r="C69" s="123"/>
      <c r="D69" s="190" t="s">
        <v>113</v>
      </c>
      <c r="E69" s="191"/>
      <c r="F69" s="191"/>
      <c r="G69" s="191"/>
      <c r="H69" s="191"/>
      <c r="I69" s="192"/>
      <c r="J69" s="193">
        <f>J107</f>
        <v>0</v>
      </c>
      <c r="K69" s="123"/>
      <c r="L69" s="194"/>
    </row>
    <row r="70" s="9" customFormat="1" ht="19.92" customHeight="1">
      <c r="B70" s="189"/>
      <c r="C70" s="123"/>
      <c r="D70" s="190" t="s">
        <v>114</v>
      </c>
      <c r="E70" s="191"/>
      <c r="F70" s="191"/>
      <c r="G70" s="191"/>
      <c r="H70" s="191"/>
      <c r="I70" s="192"/>
      <c r="J70" s="193">
        <f>J113</f>
        <v>0</v>
      </c>
      <c r="K70" s="123"/>
      <c r="L70" s="194"/>
    </row>
    <row r="71" s="9" customFormat="1" ht="19.92" customHeight="1">
      <c r="B71" s="189"/>
      <c r="C71" s="123"/>
      <c r="D71" s="190" t="s">
        <v>115</v>
      </c>
      <c r="E71" s="191"/>
      <c r="F71" s="191"/>
      <c r="G71" s="191"/>
      <c r="H71" s="191"/>
      <c r="I71" s="192"/>
      <c r="J71" s="193">
        <f>J142</f>
        <v>0</v>
      </c>
      <c r="K71" s="123"/>
      <c r="L71" s="194"/>
    </row>
    <row r="72" s="9" customFormat="1" ht="19.92" customHeight="1">
      <c r="B72" s="189"/>
      <c r="C72" s="123"/>
      <c r="D72" s="190" t="s">
        <v>116</v>
      </c>
      <c r="E72" s="191"/>
      <c r="F72" s="191"/>
      <c r="G72" s="191"/>
      <c r="H72" s="191"/>
      <c r="I72" s="192"/>
      <c r="J72" s="193">
        <f>J153</f>
        <v>0</v>
      </c>
      <c r="K72" s="123"/>
      <c r="L72" s="194"/>
    </row>
    <row r="73" s="9" customFormat="1" ht="19.92" customHeight="1">
      <c r="B73" s="189"/>
      <c r="C73" s="123"/>
      <c r="D73" s="190" t="s">
        <v>117</v>
      </c>
      <c r="E73" s="191"/>
      <c r="F73" s="191"/>
      <c r="G73" s="191"/>
      <c r="H73" s="191"/>
      <c r="I73" s="192"/>
      <c r="J73" s="193">
        <f>J168</f>
        <v>0</v>
      </c>
      <c r="K73" s="123"/>
      <c r="L73" s="194"/>
    </row>
    <row r="74" s="8" customFormat="1" ht="24.96" customHeight="1">
      <c r="B74" s="182"/>
      <c r="C74" s="183"/>
      <c r="D74" s="184" t="s">
        <v>118</v>
      </c>
      <c r="E74" s="185"/>
      <c r="F74" s="185"/>
      <c r="G74" s="185"/>
      <c r="H74" s="185"/>
      <c r="I74" s="186"/>
      <c r="J74" s="187">
        <f>J171</f>
        <v>0</v>
      </c>
      <c r="K74" s="183"/>
      <c r="L74" s="188"/>
    </row>
    <row r="75" s="9" customFormat="1" ht="19.92" customHeight="1">
      <c r="B75" s="189"/>
      <c r="C75" s="123"/>
      <c r="D75" s="190" t="s">
        <v>119</v>
      </c>
      <c r="E75" s="191"/>
      <c r="F75" s="191"/>
      <c r="G75" s="191"/>
      <c r="H75" s="191"/>
      <c r="I75" s="192"/>
      <c r="J75" s="193">
        <f>J172</f>
        <v>0</v>
      </c>
      <c r="K75" s="123"/>
      <c r="L75" s="194"/>
    </row>
    <row r="76" s="9" customFormat="1" ht="19.92" customHeight="1">
      <c r="B76" s="189"/>
      <c r="C76" s="123"/>
      <c r="D76" s="190" t="s">
        <v>120</v>
      </c>
      <c r="E76" s="191"/>
      <c r="F76" s="191"/>
      <c r="G76" s="191"/>
      <c r="H76" s="191"/>
      <c r="I76" s="192"/>
      <c r="J76" s="193">
        <f>J183</f>
        <v>0</v>
      </c>
      <c r="K76" s="123"/>
      <c r="L76" s="194"/>
    </row>
    <row r="77" s="9" customFormat="1" ht="19.92" customHeight="1">
      <c r="B77" s="189"/>
      <c r="C77" s="123"/>
      <c r="D77" s="190" t="s">
        <v>121</v>
      </c>
      <c r="E77" s="191"/>
      <c r="F77" s="191"/>
      <c r="G77" s="191"/>
      <c r="H77" s="191"/>
      <c r="I77" s="192"/>
      <c r="J77" s="193">
        <f>J189</f>
        <v>0</v>
      </c>
      <c r="K77" s="123"/>
      <c r="L77" s="194"/>
    </row>
    <row r="78" s="9" customFormat="1" ht="19.92" customHeight="1">
      <c r="B78" s="189"/>
      <c r="C78" s="123"/>
      <c r="D78" s="190" t="s">
        <v>122</v>
      </c>
      <c r="E78" s="191"/>
      <c r="F78" s="191"/>
      <c r="G78" s="191"/>
      <c r="H78" s="191"/>
      <c r="I78" s="192"/>
      <c r="J78" s="193">
        <f>J211</f>
        <v>0</v>
      </c>
      <c r="K78" s="123"/>
      <c r="L78" s="194"/>
    </row>
    <row r="79" s="9" customFormat="1" ht="19.92" customHeight="1">
      <c r="B79" s="189"/>
      <c r="C79" s="123"/>
      <c r="D79" s="190" t="s">
        <v>123</v>
      </c>
      <c r="E79" s="191"/>
      <c r="F79" s="191"/>
      <c r="G79" s="191"/>
      <c r="H79" s="191"/>
      <c r="I79" s="192"/>
      <c r="J79" s="193">
        <f>J252</f>
        <v>0</v>
      </c>
      <c r="K79" s="123"/>
      <c r="L79" s="194"/>
    </row>
    <row r="80" s="8" customFormat="1" ht="24.96" customHeight="1">
      <c r="B80" s="182"/>
      <c r="C80" s="183"/>
      <c r="D80" s="184" t="s">
        <v>124</v>
      </c>
      <c r="E80" s="185"/>
      <c r="F80" s="185"/>
      <c r="G80" s="185"/>
      <c r="H80" s="185"/>
      <c r="I80" s="186"/>
      <c r="J80" s="187">
        <f>J271</f>
        <v>0</v>
      </c>
      <c r="K80" s="183"/>
      <c r="L80" s="188"/>
    </row>
    <row r="81" s="9" customFormat="1" ht="19.92" customHeight="1">
      <c r="B81" s="189"/>
      <c r="C81" s="123"/>
      <c r="D81" s="190" t="s">
        <v>125</v>
      </c>
      <c r="E81" s="191"/>
      <c r="F81" s="191"/>
      <c r="G81" s="191"/>
      <c r="H81" s="191"/>
      <c r="I81" s="192"/>
      <c r="J81" s="193">
        <f>J272</f>
        <v>0</v>
      </c>
      <c r="K81" s="123"/>
      <c r="L81" s="194"/>
    </row>
    <row r="82" s="1" customFormat="1" ht="21.84" customHeight="1">
      <c r="B82" s="38"/>
      <c r="C82" s="39"/>
      <c r="D82" s="39"/>
      <c r="E82" s="39"/>
      <c r="F82" s="39"/>
      <c r="G82" s="39"/>
      <c r="H82" s="39"/>
      <c r="I82" s="147"/>
      <c r="J82" s="39"/>
      <c r="K82" s="39"/>
      <c r="L82" s="43"/>
    </row>
    <row r="83" s="1" customFormat="1" ht="6.96" customHeight="1">
      <c r="B83" s="58"/>
      <c r="C83" s="59"/>
      <c r="D83" s="59"/>
      <c r="E83" s="59"/>
      <c r="F83" s="59"/>
      <c r="G83" s="59"/>
      <c r="H83" s="59"/>
      <c r="I83" s="171"/>
      <c r="J83" s="59"/>
      <c r="K83" s="59"/>
      <c r="L83" s="43"/>
    </row>
    <row r="87" s="1" customFormat="1" ht="6.96" customHeight="1">
      <c r="B87" s="60"/>
      <c r="C87" s="61"/>
      <c r="D87" s="61"/>
      <c r="E87" s="61"/>
      <c r="F87" s="61"/>
      <c r="G87" s="61"/>
      <c r="H87" s="61"/>
      <c r="I87" s="174"/>
      <c r="J87" s="61"/>
      <c r="K87" s="61"/>
      <c r="L87" s="43"/>
    </row>
    <row r="88" s="1" customFormat="1" ht="24.96" customHeight="1">
      <c r="B88" s="38"/>
      <c r="C88" s="23" t="s">
        <v>126</v>
      </c>
      <c r="D88" s="39"/>
      <c r="E88" s="39"/>
      <c r="F88" s="39"/>
      <c r="G88" s="39"/>
      <c r="H88" s="39"/>
      <c r="I88" s="147"/>
      <c r="J88" s="39"/>
      <c r="K88" s="39"/>
      <c r="L88" s="43"/>
    </row>
    <row r="89" s="1" customFormat="1" ht="6.96" customHeight="1"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43"/>
    </row>
    <row r="90" s="1" customFormat="1" ht="12" customHeight="1">
      <c r="B90" s="38"/>
      <c r="C90" s="32" t="s">
        <v>16</v>
      </c>
      <c r="D90" s="39"/>
      <c r="E90" s="39"/>
      <c r="F90" s="39"/>
      <c r="G90" s="39"/>
      <c r="H90" s="39"/>
      <c r="I90" s="147"/>
      <c r="J90" s="39"/>
      <c r="K90" s="39"/>
      <c r="L90" s="43"/>
    </row>
    <row r="91" s="1" customFormat="1" ht="16.5" customHeight="1">
      <c r="B91" s="38"/>
      <c r="C91" s="39"/>
      <c r="D91" s="39"/>
      <c r="E91" s="175" t="str">
        <f>E7</f>
        <v>Přestupní terminál Šumperk - Jesenická 475/2</v>
      </c>
      <c r="F91" s="32"/>
      <c r="G91" s="32"/>
      <c r="H91" s="32"/>
      <c r="I91" s="147"/>
      <c r="J91" s="39"/>
      <c r="K91" s="39"/>
      <c r="L91" s="43"/>
    </row>
    <row r="92" ht="12" customHeight="1">
      <c r="B92" s="21"/>
      <c r="C92" s="32" t="s">
        <v>102</v>
      </c>
      <c r="D92" s="22"/>
      <c r="E92" s="22"/>
      <c r="F92" s="22"/>
      <c r="G92" s="22"/>
      <c r="H92" s="22"/>
      <c r="I92" s="138"/>
      <c r="J92" s="22"/>
      <c r="K92" s="22"/>
      <c r="L92" s="20"/>
    </row>
    <row r="93" ht="16.5" customHeight="1">
      <c r="B93" s="21"/>
      <c r="C93" s="22"/>
      <c r="D93" s="22"/>
      <c r="E93" s="175" t="s">
        <v>103</v>
      </c>
      <c r="F93" s="22"/>
      <c r="G93" s="22"/>
      <c r="H93" s="22"/>
      <c r="I93" s="138"/>
      <c r="J93" s="22"/>
      <c r="K93" s="22"/>
      <c r="L93" s="20"/>
    </row>
    <row r="94" ht="12" customHeight="1">
      <c r="B94" s="21"/>
      <c r="C94" s="32" t="s">
        <v>104</v>
      </c>
      <c r="D94" s="22"/>
      <c r="E94" s="22"/>
      <c r="F94" s="22"/>
      <c r="G94" s="22"/>
      <c r="H94" s="22"/>
      <c r="I94" s="138"/>
      <c r="J94" s="22"/>
      <c r="K94" s="22"/>
      <c r="L94" s="20"/>
    </row>
    <row r="95" s="1" customFormat="1" ht="16.5" customHeight="1">
      <c r="B95" s="38"/>
      <c r="C95" s="39"/>
      <c r="D95" s="39"/>
      <c r="E95" s="176" t="s">
        <v>105</v>
      </c>
      <c r="F95" s="39"/>
      <c r="G95" s="39"/>
      <c r="H95" s="39"/>
      <c r="I95" s="147"/>
      <c r="J95" s="39"/>
      <c r="K95" s="39"/>
      <c r="L95" s="43"/>
    </row>
    <row r="96" s="1" customFormat="1" ht="12" customHeight="1">
      <c r="B96" s="38"/>
      <c r="C96" s="32" t="s">
        <v>106</v>
      </c>
      <c r="D96" s="39"/>
      <c r="E96" s="39"/>
      <c r="F96" s="39"/>
      <c r="G96" s="39"/>
      <c r="H96" s="39"/>
      <c r="I96" s="147"/>
      <c r="J96" s="39"/>
      <c r="K96" s="39"/>
      <c r="L96" s="43"/>
    </row>
    <row r="97" s="1" customFormat="1" ht="16.5" customHeight="1">
      <c r="B97" s="38"/>
      <c r="C97" s="39"/>
      <c r="D97" s="39"/>
      <c r="E97" s="68" t="str">
        <f>E13</f>
        <v>705 1 - Stavební úpravy</v>
      </c>
      <c r="F97" s="39"/>
      <c r="G97" s="39"/>
      <c r="H97" s="39"/>
      <c r="I97" s="147"/>
      <c r="J97" s="39"/>
      <c r="K97" s="39"/>
      <c r="L97" s="43"/>
    </row>
    <row r="98" s="1" customFormat="1" ht="6.96" customHeight="1">
      <c r="B98" s="38"/>
      <c r="C98" s="39"/>
      <c r="D98" s="39"/>
      <c r="E98" s="39"/>
      <c r="F98" s="39"/>
      <c r="G98" s="39"/>
      <c r="H98" s="39"/>
      <c r="I98" s="147"/>
      <c r="J98" s="39"/>
      <c r="K98" s="39"/>
      <c r="L98" s="43"/>
    </row>
    <row r="99" s="1" customFormat="1" ht="12" customHeight="1">
      <c r="B99" s="38"/>
      <c r="C99" s="32" t="s">
        <v>21</v>
      </c>
      <c r="D99" s="39"/>
      <c r="E99" s="39"/>
      <c r="F99" s="27" t="str">
        <f>F16</f>
        <v xml:space="preserve"> </v>
      </c>
      <c r="G99" s="39"/>
      <c r="H99" s="39"/>
      <c r="I99" s="149" t="s">
        <v>23</v>
      </c>
      <c r="J99" s="71" t="str">
        <f>IF(J16="","",J16)</f>
        <v>17. 5. 2019</v>
      </c>
      <c r="K99" s="39"/>
      <c r="L99" s="43"/>
    </row>
    <row r="100" s="1" customFormat="1" ht="6.96" customHeight="1">
      <c r="B100" s="38"/>
      <c r="C100" s="39"/>
      <c r="D100" s="39"/>
      <c r="E100" s="39"/>
      <c r="F100" s="39"/>
      <c r="G100" s="39"/>
      <c r="H100" s="39"/>
      <c r="I100" s="147"/>
      <c r="J100" s="39"/>
      <c r="K100" s="39"/>
      <c r="L100" s="43"/>
    </row>
    <row r="101" s="1" customFormat="1" ht="15.15" customHeight="1">
      <c r="B101" s="38"/>
      <c r="C101" s="32" t="s">
        <v>25</v>
      </c>
      <c r="D101" s="39"/>
      <c r="E101" s="39"/>
      <c r="F101" s="27" t="str">
        <f>E19</f>
        <v>Město Šumperk</v>
      </c>
      <c r="G101" s="39"/>
      <c r="H101" s="39"/>
      <c r="I101" s="149" t="s">
        <v>33</v>
      </c>
      <c r="J101" s="36" t="str">
        <f>E25</f>
        <v>Cekr CZ s.r.o.</v>
      </c>
      <c r="K101" s="39"/>
      <c r="L101" s="43"/>
    </row>
    <row r="102" s="1" customFormat="1" ht="27.9" customHeight="1">
      <c r="B102" s="38"/>
      <c r="C102" s="32" t="s">
        <v>31</v>
      </c>
      <c r="D102" s="39"/>
      <c r="E102" s="39"/>
      <c r="F102" s="27" t="str">
        <f>IF(E22="","",E22)</f>
        <v>Vyplň údaj</v>
      </c>
      <c r="G102" s="39"/>
      <c r="H102" s="39"/>
      <c r="I102" s="149" t="s">
        <v>38</v>
      </c>
      <c r="J102" s="36" t="str">
        <f>E28</f>
        <v>Jan Zamykal, CS ÚRS 2019 01</v>
      </c>
      <c r="K102" s="39"/>
      <c r="L102" s="43"/>
    </row>
    <row r="103" s="1" customFormat="1" ht="10.32" customHeight="1">
      <c r="B103" s="38"/>
      <c r="C103" s="39"/>
      <c r="D103" s="39"/>
      <c r="E103" s="39"/>
      <c r="F103" s="39"/>
      <c r="G103" s="39"/>
      <c r="H103" s="39"/>
      <c r="I103" s="147"/>
      <c r="J103" s="39"/>
      <c r="K103" s="39"/>
      <c r="L103" s="43"/>
    </row>
    <row r="104" s="10" customFormat="1" ht="29.28" customHeight="1">
      <c r="B104" s="195"/>
      <c r="C104" s="196" t="s">
        <v>127</v>
      </c>
      <c r="D104" s="197" t="s">
        <v>61</v>
      </c>
      <c r="E104" s="197" t="s">
        <v>57</v>
      </c>
      <c r="F104" s="197" t="s">
        <v>58</v>
      </c>
      <c r="G104" s="197" t="s">
        <v>128</v>
      </c>
      <c r="H104" s="197" t="s">
        <v>129</v>
      </c>
      <c r="I104" s="198" t="s">
        <v>130</v>
      </c>
      <c r="J104" s="197" t="s">
        <v>110</v>
      </c>
      <c r="K104" s="199" t="s">
        <v>131</v>
      </c>
      <c r="L104" s="200"/>
      <c r="M104" s="91" t="s">
        <v>19</v>
      </c>
      <c r="N104" s="92" t="s">
        <v>46</v>
      </c>
      <c r="O104" s="92" t="s">
        <v>132</v>
      </c>
      <c r="P104" s="92" t="s">
        <v>133</v>
      </c>
      <c r="Q104" s="92" t="s">
        <v>134</v>
      </c>
      <c r="R104" s="92" t="s">
        <v>135</v>
      </c>
      <c r="S104" s="92" t="s">
        <v>136</v>
      </c>
      <c r="T104" s="93" t="s">
        <v>137</v>
      </c>
    </row>
    <row r="105" s="1" customFormat="1" ht="22.8" customHeight="1">
      <c r="B105" s="38"/>
      <c r="C105" s="98" t="s">
        <v>138</v>
      </c>
      <c r="D105" s="39"/>
      <c r="E105" s="39"/>
      <c r="F105" s="39"/>
      <c r="G105" s="39"/>
      <c r="H105" s="39"/>
      <c r="I105" s="147"/>
      <c r="J105" s="201">
        <f>BK105</f>
        <v>0</v>
      </c>
      <c r="K105" s="39"/>
      <c r="L105" s="43"/>
      <c r="M105" s="94"/>
      <c r="N105" s="95"/>
      <c r="O105" s="95"/>
      <c r="P105" s="202">
        <f>P106+P171+P271</f>
        <v>0</v>
      </c>
      <c r="Q105" s="95"/>
      <c r="R105" s="202">
        <f>R106+R171+R271</f>
        <v>2.7277389000000003</v>
      </c>
      <c r="S105" s="95"/>
      <c r="T105" s="203">
        <f>T106+T171+T271</f>
        <v>0.4055146</v>
      </c>
      <c r="AT105" s="17" t="s">
        <v>75</v>
      </c>
      <c r="AU105" s="17" t="s">
        <v>111</v>
      </c>
      <c r="BK105" s="204">
        <f>BK106+BK171+BK271</f>
        <v>0</v>
      </c>
    </row>
    <row r="106" s="11" customFormat="1" ht="25.92" customHeight="1">
      <c r="B106" s="205"/>
      <c r="C106" s="206"/>
      <c r="D106" s="207" t="s">
        <v>75</v>
      </c>
      <c r="E106" s="208" t="s">
        <v>139</v>
      </c>
      <c r="F106" s="208" t="s">
        <v>140</v>
      </c>
      <c r="G106" s="206"/>
      <c r="H106" s="206"/>
      <c r="I106" s="209"/>
      <c r="J106" s="210">
        <f>BK106</f>
        <v>0</v>
      </c>
      <c r="K106" s="206"/>
      <c r="L106" s="211"/>
      <c r="M106" s="212"/>
      <c r="N106" s="213"/>
      <c r="O106" s="213"/>
      <c r="P106" s="214">
        <f>P107+P113+P142+P153+P168</f>
        <v>0</v>
      </c>
      <c r="Q106" s="213"/>
      <c r="R106" s="214">
        <f>R107+R113+R142+R153+R168</f>
        <v>2.3550030000000004</v>
      </c>
      <c r="S106" s="213"/>
      <c r="T106" s="215">
        <f>T107+T113+T142+T153+T168</f>
        <v>0.28348000000000001</v>
      </c>
      <c r="AR106" s="216" t="s">
        <v>83</v>
      </c>
      <c r="AT106" s="217" t="s">
        <v>75</v>
      </c>
      <c r="AU106" s="217" t="s">
        <v>76</v>
      </c>
      <c r="AY106" s="216" t="s">
        <v>141</v>
      </c>
      <c r="BK106" s="218">
        <f>BK107+BK113+BK142+BK153+BK168</f>
        <v>0</v>
      </c>
    </row>
    <row r="107" s="11" customFormat="1" ht="22.8" customHeight="1">
      <c r="B107" s="205"/>
      <c r="C107" s="206"/>
      <c r="D107" s="207" t="s">
        <v>75</v>
      </c>
      <c r="E107" s="219" t="s">
        <v>93</v>
      </c>
      <c r="F107" s="219" t="s">
        <v>142</v>
      </c>
      <c r="G107" s="206"/>
      <c r="H107" s="206"/>
      <c r="I107" s="209"/>
      <c r="J107" s="220">
        <f>BK107</f>
        <v>0</v>
      </c>
      <c r="K107" s="206"/>
      <c r="L107" s="211"/>
      <c r="M107" s="212"/>
      <c r="N107" s="213"/>
      <c r="O107" s="213"/>
      <c r="P107" s="214">
        <f>SUM(P108:P112)</f>
        <v>0</v>
      </c>
      <c r="Q107" s="213"/>
      <c r="R107" s="214">
        <f>SUM(R108:R112)</f>
        <v>0.080169000000000004</v>
      </c>
      <c r="S107" s="213"/>
      <c r="T107" s="215">
        <f>SUM(T108:T112)</f>
        <v>0</v>
      </c>
      <c r="AR107" s="216" t="s">
        <v>83</v>
      </c>
      <c r="AT107" s="217" t="s">
        <v>75</v>
      </c>
      <c r="AU107" s="217" t="s">
        <v>83</v>
      </c>
      <c r="AY107" s="216" t="s">
        <v>141</v>
      </c>
      <c r="BK107" s="218">
        <f>SUM(BK108:BK112)</f>
        <v>0</v>
      </c>
    </row>
    <row r="108" s="1" customFormat="1" ht="16.5" customHeight="1">
      <c r="B108" s="38"/>
      <c r="C108" s="221" t="s">
        <v>83</v>
      </c>
      <c r="D108" s="221" t="s">
        <v>143</v>
      </c>
      <c r="E108" s="222" t="s">
        <v>144</v>
      </c>
      <c r="F108" s="223" t="s">
        <v>145</v>
      </c>
      <c r="G108" s="224" t="s">
        <v>146</v>
      </c>
      <c r="H108" s="225">
        <v>0.29999999999999999</v>
      </c>
      <c r="I108" s="226"/>
      <c r="J108" s="227">
        <f>ROUND(I108*H108,2)</f>
        <v>0</v>
      </c>
      <c r="K108" s="223" t="s">
        <v>147</v>
      </c>
      <c r="L108" s="43"/>
      <c r="M108" s="228" t="s">
        <v>19</v>
      </c>
      <c r="N108" s="229" t="s">
        <v>47</v>
      </c>
      <c r="O108" s="83"/>
      <c r="P108" s="230">
        <f>O108*H108</f>
        <v>0</v>
      </c>
      <c r="Q108" s="230">
        <v>0.26723000000000002</v>
      </c>
      <c r="R108" s="230">
        <f>Q108*H108</f>
        <v>0.080169000000000004</v>
      </c>
      <c r="S108" s="230">
        <v>0</v>
      </c>
      <c r="T108" s="231">
        <f>S108*H108</f>
        <v>0</v>
      </c>
      <c r="AR108" s="232" t="s">
        <v>148</v>
      </c>
      <c r="AT108" s="232" t="s">
        <v>143</v>
      </c>
      <c r="AU108" s="232" t="s">
        <v>85</v>
      </c>
      <c r="AY108" s="17" t="s">
        <v>141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17" t="s">
        <v>83</v>
      </c>
      <c r="BK108" s="233">
        <f>ROUND(I108*H108,2)</f>
        <v>0</v>
      </c>
      <c r="BL108" s="17" t="s">
        <v>148</v>
      </c>
      <c r="BM108" s="232" t="s">
        <v>149</v>
      </c>
    </row>
    <row r="109" s="1" customFormat="1">
      <c r="B109" s="38"/>
      <c r="C109" s="39"/>
      <c r="D109" s="234" t="s">
        <v>150</v>
      </c>
      <c r="E109" s="39"/>
      <c r="F109" s="235" t="s">
        <v>151</v>
      </c>
      <c r="G109" s="39"/>
      <c r="H109" s="39"/>
      <c r="I109" s="147"/>
      <c r="J109" s="39"/>
      <c r="K109" s="39"/>
      <c r="L109" s="43"/>
      <c r="M109" s="236"/>
      <c r="N109" s="83"/>
      <c r="O109" s="83"/>
      <c r="P109" s="83"/>
      <c r="Q109" s="83"/>
      <c r="R109" s="83"/>
      <c r="S109" s="83"/>
      <c r="T109" s="84"/>
      <c r="AT109" s="17" t="s">
        <v>150</v>
      </c>
      <c r="AU109" s="17" t="s">
        <v>85</v>
      </c>
    </row>
    <row r="110" s="12" customFormat="1">
      <c r="B110" s="237"/>
      <c r="C110" s="238"/>
      <c r="D110" s="234" t="s">
        <v>152</v>
      </c>
      <c r="E110" s="239" t="s">
        <v>19</v>
      </c>
      <c r="F110" s="240" t="s">
        <v>153</v>
      </c>
      <c r="G110" s="238"/>
      <c r="H110" s="239" t="s">
        <v>19</v>
      </c>
      <c r="I110" s="241"/>
      <c r="J110" s="238"/>
      <c r="K110" s="238"/>
      <c r="L110" s="242"/>
      <c r="M110" s="243"/>
      <c r="N110" s="244"/>
      <c r="O110" s="244"/>
      <c r="P110" s="244"/>
      <c r="Q110" s="244"/>
      <c r="R110" s="244"/>
      <c r="S110" s="244"/>
      <c r="T110" s="245"/>
      <c r="AT110" s="246" t="s">
        <v>152</v>
      </c>
      <c r="AU110" s="246" t="s">
        <v>85</v>
      </c>
      <c r="AV110" s="12" t="s">
        <v>83</v>
      </c>
      <c r="AW110" s="12" t="s">
        <v>37</v>
      </c>
      <c r="AX110" s="12" t="s">
        <v>76</v>
      </c>
      <c r="AY110" s="246" t="s">
        <v>141</v>
      </c>
    </row>
    <row r="111" s="13" customFormat="1">
      <c r="B111" s="247"/>
      <c r="C111" s="248"/>
      <c r="D111" s="234" t="s">
        <v>152</v>
      </c>
      <c r="E111" s="249" t="s">
        <v>19</v>
      </c>
      <c r="F111" s="250" t="s">
        <v>154</v>
      </c>
      <c r="G111" s="248"/>
      <c r="H111" s="251">
        <v>0.29999999999999999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AT111" s="257" t="s">
        <v>152</v>
      </c>
      <c r="AU111" s="257" t="s">
        <v>85</v>
      </c>
      <c r="AV111" s="13" t="s">
        <v>85</v>
      </c>
      <c r="AW111" s="13" t="s">
        <v>37</v>
      </c>
      <c r="AX111" s="13" t="s">
        <v>76</v>
      </c>
      <c r="AY111" s="257" t="s">
        <v>141</v>
      </c>
    </row>
    <row r="112" s="14" customFormat="1">
      <c r="B112" s="258"/>
      <c r="C112" s="259"/>
      <c r="D112" s="234" t="s">
        <v>152</v>
      </c>
      <c r="E112" s="260" t="s">
        <v>19</v>
      </c>
      <c r="F112" s="261" t="s">
        <v>155</v>
      </c>
      <c r="G112" s="259"/>
      <c r="H112" s="262">
        <v>0.29999999999999999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AT112" s="268" t="s">
        <v>152</v>
      </c>
      <c r="AU112" s="268" t="s">
        <v>85</v>
      </c>
      <c r="AV112" s="14" t="s">
        <v>148</v>
      </c>
      <c r="AW112" s="14" t="s">
        <v>37</v>
      </c>
      <c r="AX112" s="14" t="s">
        <v>83</v>
      </c>
      <c r="AY112" s="268" t="s">
        <v>141</v>
      </c>
    </row>
    <row r="113" s="11" customFormat="1" ht="22.8" customHeight="1">
      <c r="B113" s="205"/>
      <c r="C113" s="206"/>
      <c r="D113" s="207" t="s">
        <v>75</v>
      </c>
      <c r="E113" s="219" t="s">
        <v>156</v>
      </c>
      <c r="F113" s="219" t="s">
        <v>157</v>
      </c>
      <c r="G113" s="206"/>
      <c r="H113" s="206"/>
      <c r="I113" s="209"/>
      <c r="J113" s="220">
        <f>BK113</f>
        <v>0</v>
      </c>
      <c r="K113" s="206"/>
      <c r="L113" s="211"/>
      <c r="M113" s="212"/>
      <c r="N113" s="213"/>
      <c r="O113" s="213"/>
      <c r="P113" s="214">
        <f>SUM(P114:P141)</f>
        <v>0</v>
      </c>
      <c r="Q113" s="213"/>
      <c r="R113" s="214">
        <f>SUM(R114:R141)</f>
        <v>2.2748340000000002</v>
      </c>
      <c r="S113" s="213"/>
      <c r="T113" s="215">
        <f>SUM(T114:T141)</f>
        <v>0</v>
      </c>
      <c r="AR113" s="216" t="s">
        <v>83</v>
      </c>
      <c r="AT113" s="217" t="s">
        <v>75</v>
      </c>
      <c r="AU113" s="217" t="s">
        <v>83</v>
      </c>
      <c r="AY113" s="216" t="s">
        <v>141</v>
      </c>
      <c r="BK113" s="218">
        <f>SUM(BK114:BK141)</f>
        <v>0</v>
      </c>
    </row>
    <row r="114" s="1" customFormat="1" ht="16.5" customHeight="1">
      <c r="B114" s="38"/>
      <c r="C114" s="221" t="s">
        <v>85</v>
      </c>
      <c r="D114" s="221" t="s">
        <v>143</v>
      </c>
      <c r="E114" s="222" t="s">
        <v>158</v>
      </c>
      <c r="F114" s="223" t="s">
        <v>159</v>
      </c>
      <c r="G114" s="224" t="s">
        <v>146</v>
      </c>
      <c r="H114" s="225">
        <v>0.80000000000000004</v>
      </c>
      <c r="I114" s="226"/>
      <c r="J114" s="227">
        <f>ROUND(I114*H114,2)</f>
        <v>0</v>
      </c>
      <c r="K114" s="223" t="s">
        <v>147</v>
      </c>
      <c r="L114" s="43"/>
      <c r="M114" s="228" t="s">
        <v>19</v>
      </c>
      <c r="N114" s="229" t="s">
        <v>47</v>
      </c>
      <c r="O114" s="83"/>
      <c r="P114" s="230">
        <f>O114*H114</f>
        <v>0</v>
      </c>
      <c r="Q114" s="230">
        <v>0.040000000000000001</v>
      </c>
      <c r="R114" s="230">
        <f>Q114*H114</f>
        <v>0.032000000000000001</v>
      </c>
      <c r="S114" s="230">
        <v>0</v>
      </c>
      <c r="T114" s="231">
        <f>S114*H114</f>
        <v>0</v>
      </c>
      <c r="AR114" s="232" t="s">
        <v>148</v>
      </c>
      <c r="AT114" s="232" t="s">
        <v>143</v>
      </c>
      <c r="AU114" s="232" t="s">
        <v>85</v>
      </c>
      <c r="AY114" s="17" t="s">
        <v>141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17" t="s">
        <v>83</v>
      </c>
      <c r="BK114" s="233">
        <f>ROUND(I114*H114,2)</f>
        <v>0</v>
      </c>
      <c r="BL114" s="17" t="s">
        <v>148</v>
      </c>
      <c r="BM114" s="232" t="s">
        <v>160</v>
      </c>
    </row>
    <row r="115" s="1" customFormat="1">
      <c r="B115" s="38"/>
      <c r="C115" s="39"/>
      <c r="D115" s="234" t="s">
        <v>150</v>
      </c>
      <c r="E115" s="39"/>
      <c r="F115" s="235" t="s">
        <v>161</v>
      </c>
      <c r="G115" s="39"/>
      <c r="H115" s="39"/>
      <c r="I115" s="147"/>
      <c r="J115" s="39"/>
      <c r="K115" s="39"/>
      <c r="L115" s="43"/>
      <c r="M115" s="236"/>
      <c r="N115" s="83"/>
      <c r="O115" s="83"/>
      <c r="P115" s="83"/>
      <c r="Q115" s="83"/>
      <c r="R115" s="83"/>
      <c r="S115" s="83"/>
      <c r="T115" s="84"/>
      <c r="AT115" s="17" t="s">
        <v>150</v>
      </c>
      <c r="AU115" s="17" t="s">
        <v>85</v>
      </c>
    </row>
    <row r="116" s="12" customFormat="1">
      <c r="B116" s="237"/>
      <c r="C116" s="238"/>
      <c r="D116" s="234" t="s">
        <v>152</v>
      </c>
      <c r="E116" s="239" t="s">
        <v>19</v>
      </c>
      <c r="F116" s="240" t="s">
        <v>162</v>
      </c>
      <c r="G116" s="238"/>
      <c r="H116" s="239" t="s">
        <v>19</v>
      </c>
      <c r="I116" s="241"/>
      <c r="J116" s="238"/>
      <c r="K116" s="238"/>
      <c r="L116" s="242"/>
      <c r="M116" s="243"/>
      <c r="N116" s="244"/>
      <c r="O116" s="244"/>
      <c r="P116" s="244"/>
      <c r="Q116" s="244"/>
      <c r="R116" s="244"/>
      <c r="S116" s="244"/>
      <c r="T116" s="245"/>
      <c r="AT116" s="246" t="s">
        <v>152</v>
      </c>
      <c r="AU116" s="246" t="s">
        <v>85</v>
      </c>
      <c r="AV116" s="12" t="s">
        <v>83</v>
      </c>
      <c r="AW116" s="12" t="s">
        <v>37</v>
      </c>
      <c r="AX116" s="12" t="s">
        <v>76</v>
      </c>
      <c r="AY116" s="246" t="s">
        <v>141</v>
      </c>
    </row>
    <row r="117" s="13" customFormat="1">
      <c r="B117" s="247"/>
      <c r="C117" s="248"/>
      <c r="D117" s="234" t="s">
        <v>152</v>
      </c>
      <c r="E117" s="249" t="s">
        <v>19</v>
      </c>
      <c r="F117" s="250" t="s">
        <v>163</v>
      </c>
      <c r="G117" s="248"/>
      <c r="H117" s="251">
        <v>0.80000000000000004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AT117" s="257" t="s">
        <v>152</v>
      </c>
      <c r="AU117" s="257" t="s">
        <v>85</v>
      </c>
      <c r="AV117" s="13" t="s">
        <v>85</v>
      </c>
      <c r="AW117" s="13" t="s">
        <v>37</v>
      </c>
      <c r="AX117" s="13" t="s">
        <v>76</v>
      </c>
      <c r="AY117" s="257" t="s">
        <v>141</v>
      </c>
    </row>
    <row r="118" s="14" customFormat="1">
      <c r="B118" s="258"/>
      <c r="C118" s="259"/>
      <c r="D118" s="234" t="s">
        <v>152</v>
      </c>
      <c r="E118" s="260" t="s">
        <v>19</v>
      </c>
      <c r="F118" s="261" t="s">
        <v>155</v>
      </c>
      <c r="G118" s="259"/>
      <c r="H118" s="262">
        <v>0.80000000000000004</v>
      </c>
      <c r="I118" s="263"/>
      <c r="J118" s="259"/>
      <c r="K118" s="259"/>
      <c r="L118" s="264"/>
      <c r="M118" s="265"/>
      <c r="N118" s="266"/>
      <c r="O118" s="266"/>
      <c r="P118" s="266"/>
      <c r="Q118" s="266"/>
      <c r="R118" s="266"/>
      <c r="S118" s="266"/>
      <c r="T118" s="267"/>
      <c r="AT118" s="268" t="s">
        <v>152</v>
      </c>
      <c r="AU118" s="268" t="s">
        <v>85</v>
      </c>
      <c r="AV118" s="14" t="s">
        <v>148</v>
      </c>
      <c r="AW118" s="14" t="s">
        <v>37</v>
      </c>
      <c r="AX118" s="14" t="s">
        <v>83</v>
      </c>
      <c r="AY118" s="268" t="s">
        <v>141</v>
      </c>
    </row>
    <row r="119" s="1" customFormat="1" ht="16.5" customHeight="1">
      <c r="B119" s="38"/>
      <c r="C119" s="221" t="s">
        <v>93</v>
      </c>
      <c r="D119" s="221" t="s">
        <v>143</v>
      </c>
      <c r="E119" s="222" t="s">
        <v>164</v>
      </c>
      <c r="F119" s="223" t="s">
        <v>165</v>
      </c>
      <c r="G119" s="224" t="s">
        <v>146</v>
      </c>
      <c r="H119" s="225">
        <v>5.3200000000000003</v>
      </c>
      <c r="I119" s="226"/>
      <c r="J119" s="227">
        <f>ROUND(I119*H119,2)</f>
        <v>0</v>
      </c>
      <c r="K119" s="223" t="s">
        <v>147</v>
      </c>
      <c r="L119" s="43"/>
      <c r="M119" s="228" t="s">
        <v>19</v>
      </c>
      <c r="N119" s="229" t="s">
        <v>47</v>
      </c>
      <c r="O119" s="83"/>
      <c r="P119" s="230">
        <f>O119*H119</f>
        <v>0</v>
      </c>
      <c r="Q119" s="230">
        <v>0.033579999999999999</v>
      </c>
      <c r="R119" s="230">
        <f>Q119*H119</f>
        <v>0.17864560000000002</v>
      </c>
      <c r="S119" s="230">
        <v>0</v>
      </c>
      <c r="T119" s="231">
        <f>S119*H119</f>
        <v>0</v>
      </c>
      <c r="AR119" s="232" t="s">
        <v>148</v>
      </c>
      <c r="AT119" s="232" t="s">
        <v>143</v>
      </c>
      <c r="AU119" s="232" t="s">
        <v>85</v>
      </c>
      <c r="AY119" s="17" t="s">
        <v>141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7" t="s">
        <v>83</v>
      </c>
      <c r="BK119" s="233">
        <f>ROUND(I119*H119,2)</f>
        <v>0</v>
      </c>
      <c r="BL119" s="17" t="s">
        <v>148</v>
      </c>
      <c r="BM119" s="232" t="s">
        <v>166</v>
      </c>
    </row>
    <row r="120" s="1" customFormat="1">
      <c r="B120" s="38"/>
      <c r="C120" s="39"/>
      <c r="D120" s="234" t="s">
        <v>150</v>
      </c>
      <c r="E120" s="39"/>
      <c r="F120" s="235" t="s">
        <v>167</v>
      </c>
      <c r="G120" s="39"/>
      <c r="H120" s="39"/>
      <c r="I120" s="147"/>
      <c r="J120" s="39"/>
      <c r="K120" s="39"/>
      <c r="L120" s="43"/>
      <c r="M120" s="236"/>
      <c r="N120" s="83"/>
      <c r="O120" s="83"/>
      <c r="P120" s="83"/>
      <c r="Q120" s="83"/>
      <c r="R120" s="83"/>
      <c r="S120" s="83"/>
      <c r="T120" s="84"/>
      <c r="AT120" s="17" t="s">
        <v>150</v>
      </c>
      <c r="AU120" s="17" t="s">
        <v>85</v>
      </c>
    </row>
    <row r="121" s="12" customFormat="1">
      <c r="B121" s="237"/>
      <c r="C121" s="238"/>
      <c r="D121" s="234" t="s">
        <v>152</v>
      </c>
      <c r="E121" s="239" t="s">
        <v>19</v>
      </c>
      <c r="F121" s="240" t="s">
        <v>168</v>
      </c>
      <c r="G121" s="238"/>
      <c r="H121" s="239" t="s">
        <v>19</v>
      </c>
      <c r="I121" s="241"/>
      <c r="J121" s="238"/>
      <c r="K121" s="238"/>
      <c r="L121" s="242"/>
      <c r="M121" s="243"/>
      <c r="N121" s="244"/>
      <c r="O121" s="244"/>
      <c r="P121" s="244"/>
      <c r="Q121" s="244"/>
      <c r="R121" s="244"/>
      <c r="S121" s="244"/>
      <c r="T121" s="245"/>
      <c r="AT121" s="246" t="s">
        <v>152</v>
      </c>
      <c r="AU121" s="246" t="s">
        <v>85</v>
      </c>
      <c r="AV121" s="12" t="s">
        <v>83</v>
      </c>
      <c r="AW121" s="12" t="s">
        <v>37</v>
      </c>
      <c r="AX121" s="12" t="s">
        <v>76</v>
      </c>
      <c r="AY121" s="246" t="s">
        <v>141</v>
      </c>
    </row>
    <row r="122" s="13" customFormat="1">
      <c r="B122" s="247"/>
      <c r="C122" s="248"/>
      <c r="D122" s="234" t="s">
        <v>152</v>
      </c>
      <c r="E122" s="249" t="s">
        <v>19</v>
      </c>
      <c r="F122" s="250" t="s">
        <v>169</v>
      </c>
      <c r="G122" s="248"/>
      <c r="H122" s="251">
        <v>2.3799999999999999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AT122" s="257" t="s">
        <v>152</v>
      </c>
      <c r="AU122" s="257" t="s">
        <v>85</v>
      </c>
      <c r="AV122" s="13" t="s">
        <v>85</v>
      </c>
      <c r="AW122" s="13" t="s">
        <v>37</v>
      </c>
      <c r="AX122" s="13" t="s">
        <v>76</v>
      </c>
      <c r="AY122" s="257" t="s">
        <v>141</v>
      </c>
    </row>
    <row r="123" s="13" customFormat="1">
      <c r="B123" s="247"/>
      <c r="C123" s="248"/>
      <c r="D123" s="234" t="s">
        <v>152</v>
      </c>
      <c r="E123" s="249" t="s">
        <v>19</v>
      </c>
      <c r="F123" s="250" t="s">
        <v>170</v>
      </c>
      <c r="G123" s="248"/>
      <c r="H123" s="251">
        <v>2.9399999999999999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AT123" s="257" t="s">
        <v>152</v>
      </c>
      <c r="AU123" s="257" t="s">
        <v>85</v>
      </c>
      <c r="AV123" s="13" t="s">
        <v>85</v>
      </c>
      <c r="AW123" s="13" t="s">
        <v>37</v>
      </c>
      <c r="AX123" s="13" t="s">
        <v>76</v>
      </c>
      <c r="AY123" s="257" t="s">
        <v>141</v>
      </c>
    </row>
    <row r="124" s="14" customFormat="1">
      <c r="B124" s="258"/>
      <c r="C124" s="259"/>
      <c r="D124" s="234" t="s">
        <v>152</v>
      </c>
      <c r="E124" s="260" t="s">
        <v>19</v>
      </c>
      <c r="F124" s="261" t="s">
        <v>155</v>
      </c>
      <c r="G124" s="259"/>
      <c r="H124" s="262">
        <v>5.3200000000000003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AT124" s="268" t="s">
        <v>152</v>
      </c>
      <c r="AU124" s="268" t="s">
        <v>85</v>
      </c>
      <c r="AV124" s="14" t="s">
        <v>148</v>
      </c>
      <c r="AW124" s="14" t="s">
        <v>37</v>
      </c>
      <c r="AX124" s="14" t="s">
        <v>83</v>
      </c>
      <c r="AY124" s="268" t="s">
        <v>141</v>
      </c>
    </row>
    <row r="125" s="1" customFormat="1" ht="16.5" customHeight="1">
      <c r="B125" s="38"/>
      <c r="C125" s="221" t="s">
        <v>148</v>
      </c>
      <c r="D125" s="221" t="s">
        <v>143</v>
      </c>
      <c r="E125" s="222" t="s">
        <v>171</v>
      </c>
      <c r="F125" s="223" t="s">
        <v>172</v>
      </c>
      <c r="G125" s="224" t="s">
        <v>146</v>
      </c>
      <c r="H125" s="225">
        <v>56.609999999999999</v>
      </c>
      <c r="I125" s="226"/>
      <c r="J125" s="227">
        <f>ROUND(I125*H125,2)</f>
        <v>0</v>
      </c>
      <c r="K125" s="223" t="s">
        <v>147</v>
      </c>
      <c r="L125" s="43"/>
      <c r="M125" s="228" t="s">
        <v>19</v>
      </c>
      <c r="N125" s="229" t="s">
        <v>47</v>
      </c>
      <c r="O125" s="83"/>
      <c r="P125" s="230">
        <f>O125*H125</f>
        <v>0</v>
      </c>
      <c r="Q125" s="230">
        <v>0.028400000000000002</v>
      </c>
      <c r="R125" s="230">
        <f>Q125*H125</f>
        <v>1.6077240000000002</v>
      </c>
      <c r="S125" s="230">
        <v>0</v>
      </c>
      <c r="T125" s="231">
        <f>S125*H125</f>
        <v>0</v>
      </c>
      <c r="AR125" s="232" t="s">
        <v>148</v>
      </c>
      <c r="AT125" s="232" t="s">
        <v>143</v>
      </c>
      <c r="AU125" s="232" t="s">
        <v>85</v>
      </c>
      <c r="AY125" s="17" t="s">
        <v>141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83</v>
      </c>
      <c r="BK125" s="233">
        <f>ROUND(I125*H125,2)</f>
        <v>0</v>
      </c>
      <c r="BL125" s="17" t="s">
        <v>148</v>
      </c>
      <c r="BM125" s="232" t="s">
        <v>173</v>
      </c>
    </row>
    <row r="126" s="1" customFormat="1">
      <c r="B126" s="38"/>
      <c r="C126" s="39"/>
      <c r="D126" s="234" t="s">
        <v>150</v>
      </c>
      <c r="E126" s="39"/>
      <c r="F126" s="235" t="s">
        <v>174</v>
      </c>
      <c r="G126" s="39"/>
      <c r="H126" s="39"/>
      <c r="I126" s="147"/>
      <c r="J126" s="39"/>
      <c r="K126" s="39"/>
      <c r="L126" s="43"/>
      <c r="M126" s="236"/>
      <c r="N126" s="83"/>
      <c r="O126" s="83"/>
      <c r="P126" s="83"/>
      <c r="Q126" s="83"/>
      <c r="R126" s="83"/>
      <c r="S126" s="83"/>
      <c r="T126" s="84"/>
      <c r="AT126" s="17" t="s">
        <v>150</v>
      </c>
      <c r="AU126" s="17" t="s">
        <v>85</v>
      </c>
    </row>
    <row r="127" s="12" customFormat="1">
      <c r="B127" s="237"/>
      <c r="C127" s="238"/>
      <c r="D127" s="234" t="s">
        <v>152</v>
      </c>
      <c r="E127" s="239" t="s">
        <v>19</v>
      </c>
      <c r="F127" s="240" t="s">
        <v>175</v>
      </c>
      <c r="G127" s="238"/>
      <c r="H127" s="239" t="s">
        <v>19</v>
      </c>
      <c r="I127" s="241"/>
      <c r="J127" s="238"/>
      <c r="K127" s="238"/>
      <c r="L127" s="242"/>
      <c r="M127" s="243"/>
      <c r="N127" s="244"/>
      <c r="O127" s="244"/>
      <c r="P127" s="244"/>
      <c r="Q127" s="244"/>
      <c r="R127" s="244"/>
      <c r="S127" s="244"/>
      <c r="T127" s="245"/>
      <c r="AT127" s="246" t="s">
        <v>152</v>
      </c>
      <c r="AU127" s="246" t="s">
        <v>85</v>
      </c>
      <c r="AV127" s="12" t="s">
        <v>83</v>
      </c>
      <c r="AW127" s="12" t="s">
        <v>37</v>
      </c>
      <c r="AX127" s="12" t="s">
        <v>76</v>
      </c>
      <c r="AY127" s="246" t="s">
        <v>141</v>
      </c>
    </row>
    <row r="128" s="13" customFormat="1">
      <c r="B128" s="247"/>
      <c r="C128" s="248"/>
      <c r="D128" s="234" t="s">
        <v>152</v>
      </c>
      <c r="E128" s="249" t="s">
        <v>19</v>
      </c>
      <c r="F128" s="250" t="s">
        <v>176</v>
      </c>
      <c r="G128" s="248"/>
      <c r="H128" s="251">
        <v>56.609999999999999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152</v>
      </c>
      <c r="AU128" s="257" t="s">
        <v>85</v>
      </c>
      <c r="AV128" s="13" t="s">
        <v>85</v>
      </c>
      <c r="AW128" s="13" t="s">
        <v>37</v>
      </c>
      <c r="AX128" s="13" t="s">
        <v>76</v>
      </c>
      <c r="AY128" s="257" t="s">
        <v>141</v>
      </c>
    </row>
    <row r="129" s="14" customFormat="1">
      <c r="B129" s="258"/>
      <c r="C129" s="259"/>
      <c r="D129" s="234" t="s">
        <v>152</v>
      </c>
      <c r="E129" s="260" t="s">
        <v>19</v>
      </c>
      <c r="F129" s="261" t="s">
        <v>155</v>
      </c>
      <c r="G129" s="259"/>
      <c r="H129" s="262">
        <v>56.609999999999999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AT129" s="268" t="s">
        <v>152</v>
      </c>
      <c r="AU129" s="268" t="s">
        <v>85</v>
      </c>
      <c r="AV129" s="14" t="s">
        <v>148</v>
      </c>
      <c r="AW129" s="14" t="s">
        <v>37</v>
      </c>
      <c r="AX129" s="14" t="s">
        <v>83</v>
      </c>
      <c r="AY129" s="268" t="s">
        <v>141</v>
      </c>
    </row>
    <row r="130" s="1" customFormat="1" ht="16.5" customHeight="1">
      <c r="B130" s="38"/>
      <c r="C130" s="221" t="s">
        <v>177</v>
      </c>
      <c r="D130" s="221" t="s">
        <v>143</v>
      </c>
      <c r="E130" s="222" t="s">
        <v>178</v>
      </c>
      <c r="F130" s="223" t="s">
        <v>179</v>
      </c>
      <c r="G130" s="224" t="s">
        <v>146</v>
      </c>
      <c r="H130" s="225">
        <v>2</v>
      </c>
      <c r="I130" s="226"/>
      <c r="J130" s="227">
        <f>ROUND(I130*H130,2)</f>
        <v>0</v>
      </c>
      <c r="K130" s="223" t="s">
        <v>147</v>
      </c>
      <c r="L130" s="43"/>
      <c r="M130" s="228" t="s">
        <v>19</v>
      </c>
      <c r="N130" s="229" t="s">
        <v>47</v>
      </c>
      <c r="O130" s="83"/>
      <c r="P130" s="230">
        <f>O130*H130</f>
        <v>0</v>
      </c>
      <c r="Q130" s="230">
        <v>0.023099999999999999</v>
      </c>
      <c r="R130" s="230">
        <f>Q130*H130</f>
        <v>0.046199999999999998</v>
      </c>
      <c r="S130" s="230">
        <v>0</v>
      </c>
      <c r="T130" s="231">
        <f>S130*H130</f>
        <v>0</v>
      </c>
      <c r="AR130" s="232" t="s">
        <v>148</v>
      </c>
      <c r="AT130" s="232" t="s">
        <v>143</v>
      </c>
      <c r="AU130" s="232" t="s">
        <v>85</v>
      </c>
      <c r="AY130" s="17" t="s">
        <v>141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83</v>
      </c>
      <c r="BK130" s="233">
        <f>ROUND(I130*H130,2)</f>
        <v>0</v>
      </c>
      <c r="BL130" s="17" t="s">
        <v>148</v>
      </c>
      <c r="BM130" s="232" t="s">
        <v>180</v>
      </c>
    </row>
    <row r="131" s="1" customFormat="1">
      <c r="B131" s="38"/>
      <c r="C131" s="39"/>
      <c r="D131" s="234" t="s">
        <v>150</v>
      </c>
      <c r="E131" s="39"/>
      <c r="F131" s="235" t="s">
        <v>181</v>
      </c>
      <c r="G131" s="39"/>
      <c r="H131" s="39"/>
      <c r="I131" s="147"/>
      <c r="J131" s="39"/>
      <c r="K131" s="39"/>
      <c r="L131" s="43"/>
      <c r="M131" s="236"/>
      <c r="N131" s="83"/>
      <c r="O131" s="83"/>
      <c r="P131" s="83"/>
      <c r="Q131" s="83"/>
      <c r="R131" s="83"/>
      <c r="S131" s="83"/>
      <c r="T131" s="84"/>
      <c r="AT131" s="17" t="s">
        <v>150</v>
      </c>
      <c r="AU131" s="17" t="s">
        <v>85</v>
      </c>
    </row>
    <row r="132" s="12" customFormat="1">
      <c r="B132" s="237"/>
      <c r="C132" s="238"/>
      <c r="D132" s="234" t="s">
        <v>152</v>
      </c>
      <c r="E132" s="239" t="s">
        <v>19</v>
      </c>
      <c r="F132" s="240" t="s">
        <v>182</v>
      </c>
      <c r="G132" s="238"/>
      <c r="H132" s="239" t="s">
        <v>19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AT132" s="246" t="s">
        <v>152</v>
      </c>
      <c r="AU132" s="246" t="s">
        <v>85</v>
      </c>
      <c r="AV132" s="12" t="s">
        <v>83</v>
      </c>
      <c r="AW132" s="12" t="s">
        <v>37</v>
      </c>
      <c r="AX132" s="12" t="s">
        <v>76</v>
      </c>
      <c r="AY132" s="246" t="s">
        <v>141</v>
      </c>
    </row>
    <row r="133" s="13" customFormat="1">
      <c r="B133" s="247"/>
      <c r="C133" s="248"/>
      <c r="D133" s="234" t="s">
        <v>152</v>
      </c>
      <c r="E133" s="249" t="s">
        <v>19</v>
      </c>
      <c r="F133" s="250" t="s">
        <v>183</v>
      </c>
      <c r="G133" s="248"/>
      <c r="H133" s="251">
        <v>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AT133" s="257" t="s">
        <v>152</v>
      </c>
      <c r="AU133" s="257" t="s">
        <v>85</v>
      </c>
      <c r="AV133" s="13" t="s">
        <v>85</v>
      </c>
      <c r="AW133" s="13" t="s">
        <v>37</v>
      </c>
      <c r="AX133" s="13" t="s">
        <v>76</v>
      </c>
      <c r="AY133" s="257" t="s">
        <v>141</v>
      </c>
    </row>
    <row r="134" s="12" customFormat="1">
      <c r="B134" s="237"/>
      <c r="C134" s="238"/>
      <c r="D134" s="234" t="s">
        <v>152</v>
      </c>
      <c r="E134" s="239" t="s">
        <v>19</v>
      </c>
      <c r="F134" s="240" t="s">
        <v>184</v>
      </c>
      <c r="G134" s="238"/>
      <c r="H134" s="239" t="s">
        <v>19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AT134" s="246" t="s">
        <v>152</v>
      </c>
      <c r="AU134" s="246" t="s">
        <v>85</v>
      </c>
      <c r="AV134" s="12" t="s">
        <v>83</v>
      </c>
      <c r="AW134" s="12" t="s">
        <v>37</v>
      </c>
      <c r="AX134" s="12" t="s">
        <v>76</v>
      </c>
      <c r="AY134" s="246" t="s">
        <v>141</v>
      </c>
    </row>
    <row r="135" s="13" customFormat="1">
      <c r="B135" s="247"/>
      <c r="C135" s="248"/>
      <c r="D135" s="234" t="s">
        <v>152</v>
      </c>
      <c r="E135" s="249" t="s">
        <v>19</v>
      </c>
      <c r="F135" s="250" t="s">
        <v>185</v>
      </c>
      <c r="G135" s="248"/>
      <c r="H135" s="251">
        <v>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152</v>
      </c>
      <c r="AU135" s="257" t="s">
        <v>85</v>
      </c>
      <c r="AV135" s="13" t="s">
        <v>85</v>
      </c>
      <c r="AW135" s="13" t="s">
        <v>37</v>
      </c>
      <c r="AX135" s="13" t="s">
        <v>76</v>
      </c>
      <c r="AY135" s="257" t="s">
        <v>141</v>
      </c>
    </row>
    <row r="136" s="14" customFormat="1">
      <c r="B136" s="258"/>
      <c r="C136" s="259"/>
      <c r="D136" s="234" t="s">
        <v>152</v>
      </c>
      <c r="E136" s="260" t="s">
        <v>19</v>
      </c>
      <c r="F136" s="261" t="s">
        <v>155</v>
      </c>
      <c r="G136" s="259"/>
      <c r="H136" s="262">
        <v>2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AT136" s="268" t="s">
        <v>152</v>
      </c>
      <c r="AU136" s="268" t="s">
        <v>85</v>
      </c>
      <c r="AV136" s="14" t="s">
        <v>148</v>
      </c>
      <c r="AW136" s="14" t="s">
        <v>37</v>
      </c>
      <c r="AX136" s="14" t="s">
        <v>83</v>
      </c>
      <c r="AY136" s="268" t="s">
        <v>141</v>
      </c>
    </row>
    <row r="137" s="1" customFormat="1" ht="16.5" customHeight="1">
      <c r="B137" s="38"/>
      <c r="C137" s="221" t="s">
        <v>156</v>
      </c>
      <c r="D137" s="221" t="s">
        <v>143</v>
      </c>
      <c r="E137" s="222" t="s">
        <v>186</v>
      </c>
      <c r="F137" s="223" t="s">
        <v>187</v>
      </c>
      <c r="G137" s="224" t="s">
        <v>146</v>
      </c>
      <c r="H137" s="225">
        <v>20.111000000000001</v>
      </c>
      <c r="I137" s="226"/>
      <c r="J137" s="227">
        <f>ROUND(I137*H137,2)</f>
        <v>0</v>
      </c>
      <c r="K137" s="223" t="s">
        <v>147</v>
      </c>
      <c r="L137" s="43"/>
      <c r="M137" s="228" t="s">
        <v>19</v>
      </c>
      <c r="N137" s="229" t="s">
        <v>47</v>
      </c>
      <c r="O137" s="83"/>
      <c r="P137" s="230">
        <f>O137*H137</f>
        <v>0</v>
      </c>
      <c r="Q137" s="230">
        <v>0.020400000000000001</v>
      </c>
      <c r="R137" s="230">
        <f>Q137*H137</f>
        <v>0.41026440000000003</v>
      </c>
      <c r="S137" s="230">
        <v>0</v>
      </c>
      <c r="T137" s="231">
        <f>S137*H137</f>
        <v>0</v>
      </c>
      <c r="AR137" s="232" t="s">
        <v>148</v>
      </c>
      <c r="AT137" s="232" t="s">
        <v>143</v>
      </c>
      <c r="AU137" s="232" t="s">
        <v>85</v>
      </c>
      <c r="AY137" s="17" t="s">
        <v>141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83</v>
      </c>
      <c r="BK137" s="233">
        <f>ROUND(I137*H137,2)</f>
        <v>0</v>
      </c>
      <c r="BL137" s="17" t="s">
        <v>148</v>
      </c>
      <c r="BM137" s="232" t="s">
        <v>188</v>
      </c>
    </row>
    <row r="138" s="1" customFormat="1">
      <c r="B138" s="38"/>
      <c r="C138" s="39"/>
      <c r="D138" s="234" t="s">
        <v>150</v>
      </c>
      <c r="E138" s="39"/>
      <c r="F138" s="235" t="s">
        <v>189</v>
      </c>
      <c r="G138" s="39"/>
      <c r="H138" s="39"/>
      <c r="I138" s="147"/>
      <c r="J138" s="39"/>
      <c r="K138" s="39"/>
      <c r="L138" s="43"/>
      <c r="M138" s="236"/>
      <c r="N138" s="83"/>
      <c r="O138" s="83"/>
      <c r="P138" s="83"/>
      <c r="Q138" s="83"/>
      <c r="R138" s="83"/>
      <c r="S138" s="83"/>
      <c r="T138" s="84"/>
      <c r="AT138" s="17" t="s">
        <v>150</v>
      </c>
      <c r="AU138" s="17" t="s">
        <v>85</v>
      </c>
    </row>
    <row r="139" s="12" customFormat="1">
      <c r="B139" s="237"/>
      <c r="C139" s="238"/>
      <c r="D139" s="234" t="s">
        <v>152</v>
      </c>
      <c r="E139" s="239" t="s">
        <v>19</v>
      </c>
      <c r="F139" s="240" t="s">
        <v>190</v>
      </c>
      <c r="G139" s="238"/>
      <c r="H139" s="239" t="s">
        <v>19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AT139" s="246" t="s">
        <v>152</v>
      </c>
      <c r="AU139" s="246" t="s">
        <v>85</v>
      </c>
      <c r="AV139" s="12" t="s">
        <v>83</v>
      </c>
      <c r="AW139" s="12" t="s">
        <v>37</v>
      </c>
      <c r="AX139" s="12" t="s">
        <v>76</v>
      </c>
      <c r="AY139" s="246" t="s">
        <v>141</v>
      </c>
    </row>
    <row r="140" s="13" customFormat="1">
      <c r="B140" s="247"/>
      <c r="C140" s="248"/>
      <c r="D140" s="234" t="s">
        <v>152</v>
      </c>
      <c r="E140" s="249" t="s">
        <v>19</v>
      </c>
      <c r="F140" s="250" t="s">
        <v>191</v>
      </c>
      <c r="G140" s="248"/>
      <c r="H140" s="251">
        <v>20.111000000000001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AT140" s="257" t="s">
        <v>152</v>
      </c>
      <c r="AU140" s="257" t="s">
        <v>85</v>
      </c>
      <c r="AV140" s="13" t="s">
        <v>85</v>
      </c>
      <c r="AW140" s="13" t="s">
        <v>37</v>
      </c>
      <c r="AX140" s="13" t="s">
        <v>76</v>
      </c>
      <c r="AY140" s="257" t="s">
        <v>141</v>
      </c>
    </row>
    <row r="141" s="14" customFormat="1">
      <c r="B141" s="258"/>
      <c r="C141" s="259"/>
      <c r="D141" s="234" t="s">
        <v>152</v>
      </c>
      <c r="E141" s="260" t="s">
        <v>19</v>
      </c>
      <c r="F141" s="261" t="s">
        <v>155</v>
      </c>
      <c r="G141" s="259"/>
      <c r="H141" s="262">
        <v>20.111000000000001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AT141" s="268" t="s">
        <v>152</v>
      </c>
      <c r="AU141" s="268" t="s">
        <v>85</v>
      </c>
      <c r="AV141" s="14" t="s">
        <v>148</v>
      </c>
      <c r="AW141" s="14" t="s">
        <v>37</v>
      </c>
      <c r="AX141" s="14" t="s">
        <v>83</v>
      </c>
      <c r="AY141" s="268" t="s">
        <v>141</v>
      </c>
    </row>
    <row r="142" s="11" customFormat="1" ht="22.8" customHeight="1">
      <c r="B142" s="205"/>
      <c r="C142" s="206"/>
      <c r="D142" s="207" t="s">
        <v>75</v>
      </c>
      <c r="E142" s="219" t="s">
        <v>192</v>
      </c>
      <c r="F142" s="219" t="s">
        <v>193</v>
      </c>
      <c r="G142" s="206"/>
      <c r="H142" s="206"/>
      <c r="I142" s="209"/>
      <c r="J142" s="220">
        <f>BK142</f>
        <v>0</v>
      </c>
      <c r="K142" s="206"/>
      <c r="L142" s="211"/>
      <c r="M142" s="212"/>
      <c r="N142" s="213"/>
      <c r="O142" s="213"/>
      <c r="P142" s="214">
        <f>SUM(P143:P152)</f>
        <v>0</v>
      </c>
      <c r="Q142" s="213"/>
      <c r="R142" s="214">
        <f>SUM(R143:R152)</f>
        <v>0</v>
      </c>
      <c r="S142" s="213"/>
      <c r="T142" s="215">
        <f>SUM(T143:T152)</f>
        <v>0.28348000000000001</v>
      </c>
      <c r="AR142" s="216" t="s">
        <v>83</v>
      </c>
      <c r="AT142" s="217" t="s">
        <v>75</v>
      </c>
      <c r="AU142" s="217" t="s">
        <v>83</v>
      </c>
      <c r="AY142" s="216" t="s">
        <v>141</v>
      </c>
      <c r="BK142" s="218">
        <f>SUM(BK143:BK152)</f>
        <v>0</v>
      </c>
    </row>
    <row r="143" s="1" customFormat="1" ht="16.5" customHeight="1">
      <c r="B143" s="38"/>
      <c r="C143" s="221" t="s">
        <v>194</v>
      </c>
      <c r="D143" s="221" t="s">
        <v>143</v>
      </c>
      <c r="E143" s="222" t="s">
        <v>195</v>
      </c>
      <c r="F143" s="223" t="s">
        <v>196</v>
      </c>
      <c r="G143" s="224" t="s">
        <v>146</v>
      </c>
      <c r="H143" s="225">
        <v>4.2599999999999998</v>
      </c>
      <c r="I143" s="226"/>
      <c r="J143" s="227">
        <f>ROUND(I143*H143,2)</f>
        <v>0</v>
      </c>
      <c r="K143" s="223" t="s">
        <v>147</v>
      </c>
      <c r="L143" s="43"/>
      <c r="M143" s="228" t="s">
        <v>19</v>
      </c>
      <c r="N143" s="229" t="s">
        <v>47</v>
      </c>
      <c r="O143" s="83"/>
      <c r="P143" s="230">
        <f>O143*H143</f>
        <v>0</v>
      </c>
      <c r="Q143" s="230">
        <v>0</v>
      </c>
      <c r="R143" s="230">
        <f>Q143*H143</f>
        <v>0</v>
      </c>
      <c r="S143" s="230">
        <v>0.037999999999999999</v>
      </c>
      <c r="T143" s="231">
        <f>S143*H143</f>
        <v>0.16188</v>
      </c>
      <c r="AR143" s="232" t="s">
        <v>148</v>
      </c>
      <c r="AT143" s="232" t="s">
        <v>143</v>
      </c>
      <c r="AU143" s="232" t="s">
        <v>85</v>
      </c>
      <c r="AY143" s="17" t="s">
        <v>141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83</v>
      </c>
      <c r="BK143" s="233">
        <f>ROUND(I143*H143,2)</f>
        <v>0</v>
      </c>
      <c r="BL143" s="17" t="s">
        <v>148</v>
      </c>
      <c r="BM143" s="232" t="s">
        <v>197</v>
      </c>
    </row>
    <row r="144" s="1" customFormat="1">
      <c r="B144" s="38"/>
      <c r="C144" s="39"/>
      <c r="D144" s="234" t="s">
        <v>150</v>
      </c>
      <c r="E144" s="39"/>
      <c r="F144" s="235" t="s">
        <v>198</v>
      </c>
      <c r="G144" s="39"/>
      <c r="H144" s="39"/>
      <c r="I144" s="147"/>
      <c r="J144" s="39"/>
      <c r="K144" s="39"/>
      <c r="L144" s="43"/>
      <c r="M144" s="236"/>
      <c r="N144" s="83"/>
      <c r="O144" s="83"/>
      <c r="P144" s="83"/>
      <c r="Q144" s="83"/>
      <c r="R144" s="83"/>
      <c r="S144" s="83"/>
      <c r="T144" s="84"/>
      <c r="AT144" s="17" t="s">
        <v>150</v>
      </c>
      <c r="AU144" s="17" t="s">
        <v>85</v>
      </c>
    </row>
    <row r="145" s="12" customFormat="1">
      <c r="B145" s="237"/>
      <c r="C145" s="238"/>
      <c r="D145" s="234" t="s">
        <v>152</v>
      </c>
      <c r="E145" s="239" t="s">
        <v>19</v>
      </c>
      <c r="F145" s="240" t="s">
        <v>199</v>
      </c>
      <c r="G145" s="238"/>
      <c r="H145" s="239" t="s">
        <v>19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152</v>
      </c>
      <c r="AU145" s="246" t="s">
        <v>85</v>
      </c>
      <c r="AV145" s="12" t="s">
        <v>83</v>
      </c>
      <c r="AW145" s="12" t="s">
        <v>37</v>
      </c>
      <c r="AX145" s="12" t="s">
        <v>76</v>
      </c>
      <c r="AY145" s="246" t="s">
        <v>141</v>
      </c>
    </row>
    <row r="146" s="13" customFormat="1">
      <c r="B146" s="247"/>
      <c r="C146" s="248"/>
      <c r="D146" s="234" t="s">
        <v>152</v>
      </c>
      <c r="E146" s="249" t="s">
        <v>19</v>
      </c>
      <c r="F146" s="250" t="s">
        <v>200</v>
      </c>
      <c r="G146" s="248"/>
      <c r="H146" s="251">
        <v>4.2599999999999998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152</v>
      </c>
      <c r="AU146" s="257" t="s">
        <v>85</v>
      </c>
      <c r="AV146" s="13" t="s">
        <v>85</v>
      </c>
      <c r="AW146" s="13" t="s">
        <v>37</v>
      </c>
      <c r="AX146" s="13" t="s">
        <v>76</v>
      </c>
      <c r="AY146" s="257" t="s">
        <v>141</v>
      </c>
    </row>
    <row r="147" s="14" customFormat="1">
      <c r="B147" s="258"/>
      <c r="C147" s="259"/>
      <c r="D147" s="234" t="s">
        <v>152</v>
      </c>
      <c r="E147" s="260" t="s">
        <v>19</v>
      </c>
      <c r="F147" s="261" t="s">
        <v>155</v>
      </c>
      <c r="G147" s="259"/>
      <c r="H147" s="262">
        <v>4.2599999999999998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AT147" s="268" t="s">
        <v>152</v>
      </c>
      <c r="AU147" s="268" t="s">
        <v>85</v>
      </c>
      <c r="AV147" s="14" t="s">
        <v>148</v>
      </c>
      <c r="AW147" s="14" t="s">
        <v>37</v>
      </c>
      <c r="AX147" s="14" t="s">
        <v>83</v>
      </c>
      <c r="AY147" s="268" t="s">
        <v>141</v>
      </c>
    </row>
    <row r="148" s="1" customFormat="1" ht="16.5" customHeight="1">
      <c r="B148" s="38"/>
      <c r="C148" s="221" t="s">
        <v>201</v>
      </c>
      <c r="D148" s="221" t="s">
        <v>143</v>
      </c>
      <c r="E148" s="222" t="s">
        <v>202</v>
      </c>
      <c r="F148" s="223" t="s">
        <v>203</v>
      </c>
      <c r="G148" s="224" t="s">
        <v>146</v>
      </c>
      <c r="H148" s="225">
        <v>1.6000000000000001</v>
      </c>
      <c r="I148" s="226"/>
      <c r="J148" s="227">
        <f>ROUND(I148*H148,2)</f>
        <v>0</v>
      </c>
      <c r="K148" s="223" t="s">
        <v>147</v>
      </c>
      <c r="L148" s="43"/>
      <c r="M148" s="228" t="s">
        <v>19</v>
      </c>
      <c r="N148" s="229" t="s">
        <v>47</v>
      </c>
      <c r="O148" s="83"/>
      <c r="P148" s="230">
        <f>O148*H148</f>
        <v>0</v>
      </c>
      <c r="Q148" s="230">
        <v>0</v>
      </c>
      <c r="R148" s="230">
        <f>Q148*H148</f>
        <v>0</v>
      </c>
      <c r="S148" s="230">
        <v>0.075999999999999998</v>
      </c>
      <c r="T148" s="231">
        <f>S148*H148</f>
        <v>0.1216</v>
      </c>
      <c r="AR148" s="232" t="s">
        <v>148</v>
      </c>
      <c r="AT148" s="232" t="s">
        <v>143</v>
      </c>
      <c r="AU148" s="232" t="s">
        <v>85</v>
      </c>
      <c r="AY148" s="17" t="s">
        <v>141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83</v>
      </c>
      <c r="BK148" s="233">
        <f>ROUND(I148*H148,2)</f>
        <v>0</v>
      </c>
      <c r="BL148" s="17" t="s">
        <v>148</v>
      </c>
      <c r="BM148" s="232" t="s">
        <v>204</v>
      </c>
    </row>
    <row r="149" s="1" customFormat="1">
      <c r="B149" s="38"/>
      <c r="C149" s="39"/>
      <c r="D149" s="234" t="s">
        <v>150</v>
      </c>
      <c r="E149" s="39"/>
      <c r="F149" s="235" t="s">
        <v>205</v>
      </c>
      <c r="G149" s="39"/>
      <c r="H149" s="39"/>
      <c r="I149" s="147"/>
      <c r="J149" s="39"/>
      <c r="K149" s="39"/>
      <c r="L149" s="43"/>
      <c r="M149" s="236"/>
      <c r="N149" s="83"/>
      <c r="O149" s="83"/>
      <c r="P149" s="83"/>
      <c r="Q149" s="83"/>
      <c r="R149" s="83"/>
      <c r="S149" s="83"/>
      <c r="T149" s="84"/>
      <c r="AT149" s="17" t="s">
        <v>150</v>
      </c>
      <c r="AU149" s="17" t="s">
        <v>85</v>
      </c>
    </row>
    <row r="150" s="12" customFormat="1">
      <c r="B150" s="237"/>
      <c r="C150" s="238"/>
      <c r="D150" s="234" t="s">
        <v>152</v>
      </c>
      <c r="E150" s="239" t="s">
        <v>19</v>
      </c>
      <c r="F150" s="240" t="s">
        <v>206</v>
      </c>
      <c r="G150" s="238"/>
      <c r="H150" s="239" t="s">
        <v>19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AT150" s="246" t="s">
        <v>152</v>
      </c>
      <c r="AU150" s="246" t="s">
        <v>85</v>
      </c>
      <c r="AV150" s="12" t="s">
        <v>83</v>
      </c>
      <c r="AW150" s="12" t="s">
        <v>37</v>
      </c>
      <c r="AX150" s="12" t="s">
        <v>76</v>
      </c>
      <c r="AY150" s="246" t="s">
        <v>141</v>
      </c>
    </row>
    <row r="151" s="13" customFormat="1">
      <c r="B151" s="247"/>
      <c r="C151" s="248"/>
      <c r="D151" s="234" t="s">
        <v>152</v>
      </c>
      <c r="E151" s="249" t="s">
        <v>19</v>
      </c>
      <c r="F151" s="250" t="s">
        <v>207</v>
      </c>
      <c r="G151" s="248"/>
      <c r="H151" s="251">
        <v>1.6000000000000001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AT151" s="257" t="s">
        <v>152</v>
      </c>
      <c r="AU151" s="257" t="s">
        <v>85</v>
      </c>
      <c r="AV151" s="13" t="s">
        <v>85</v>
      </c>
      <c r="AW151" s="13" t="s">
        <v>37</v>
      </c>
      <c r="AX151" s="13" t="s">
        <v>76</v>
      </c>
      <c r="AY151" s="257" t="s">
        <v>141</v>
      </c>
    </row>
    <row r="152" s="14" customFormat="1">
      <c r="B152" s="258"/>
      <c r="C152" s="259"/>
      <c r="D152" s="234" t="s">
        <v>152</v>
      </c>
      <c r="E152" s="260" t="s">
        <v>19</v>
      </c>
      <c r="F152" s="261" t="s">
        <v>155</v>
      </c>
      <c r="G152" s="259"/>
      <c r="H152" s="262">
        <v>1.6000000000000001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AT152" s="268" t="s">
        <v>152</v>
      </c>
      <c r="AU152" s="268" t="s">
        <v>85</v>
      </c>
      <c r="AV152" s="14" t="s">
        <v>148</v>
      </c>
      <c r="AW152" s="14" t="s">
        <v>37</v>
      </c>
      <c r="AX152" s="14" t="s">
        <v>83</v>
      </c>
      <c r="AY152" s="268" t="s">
        <v>141</v>
      </c>
    </row>
    <row r="153" s="11" customFormat="1" ht="22.8" customHeight="1">
      <c r="B153" s="205"/>
      <c r="C153" s="206"/>
      <c r="D153" s="207" t="s">
        <v>75</v>
      </c>
      <c r="E153" s="219" t="s">
        <v>208</v>
      </c>
      <c r="F153" s="219" t="s">
        <v>209</v>
      </c>
      <c r="G153" s="206"/>
      <c r="H153" s="206"/>
      <c r="I153" s="209"/>
      <c r="J153" s="220">
        <f>BK153</f>
        <v>0</v>
      </c>
      <c r="K153" s="206"/>
      <c r="L153" s="211"/>
      <c r="M153" s="212"/>
      <c r="N153" s="213"/>
      <c r="O153" s="213"/>
      <c r="P153" s="214">
        <f>SUM(P154:P167)</f>
        <v>0</v>
      </c>
      <c r="Q153" s="213"/>
      <c r="R153" s="214">
        <f>SUM(R154:R167)</f>
        <v>0</v>
      </c>
      <c r="S153" s="213"/>
      <c r="T153" s="215">
        <f>SUM(T154:T167)</f>
        <v>0</v>
      </c>
      <c r="AR153" s="216" t="s">
        <v>83</v>
      </c>
      <c r="AT153" s="217" t="s">
        <v>75</v>
      </c>
      <c r="AU153" s="217" t="s">
        <v>83</v>
      </c>
      <c r="AY153" s="216" t="s">
        <v>141</v>
      </c>
      <c r="BK153" s="218">
        <f>SUM(BK154:BK167)</f>
        <v>0</v>
      </c>
    </row>
    <row r="154" s="1" customFormat="1" ht="16.5" customHeight="1">
      <c r="B154" s="38"/>
      <c r="C154" s="221" t="s">
        <v>192</v>
      </c>
      <c r="D154" s="221" t="s">
        <v>143</v>
      </c>
      <c r="E154" s="222" t="s">
        <v>210</v>
      </c>
      <c r="F154" s="223" t="s">
        <v>211</v>
      </c>
      <c r="G154" s="224" t="s">
        <v>212</v>
      </c>
      <c r="H154" s="225">
        <v>0.40600000000000003</v>
      </c>
      <c r="I154" s="226"/>
      <c r="J154" s="227">
        <f>ROUND(I154*H154,2)</f>
        <v>0</v>
      </c>
      <c r="K154" s="223" t="s">
        <v>147</v>
      </c>
      <c r="L154" s="43"/>
      <c r="M154" s="228" t="s">
        <v>19</v>
      </c>
      <c r="N154" s="229" t="s">
        <v>47</v>
      </c>
      <c r="O154" s="83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AR154" s="232" t="s">
        <v>148</v>
      </c>
      <c r="AT154" s="232" t="s">
        <v>143</v>
      </c>
      <c r="AU154" s="232" t="s">
        <v>85</v>
      </c>
      <c r="AY154" s="17" t="s">
        <v>141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83</v>
      </c>
      <c r="BK154" s="233">
        <f>ROUND(I154*H154,2)</f>
        <v>0</v>
      </c>
      <c r="BL154" s="17" t="s">
        <v>148</v>
      </c>
      <c r="BM154" s="232" t="s">
        <v>213</v>
      </c>
    </row>
    <row r="155" s="1" customFormat="1">
      <c r="B155" s="38"/>
      <c r="C155" s="39"/>
      <c r="D155" s="234" t="s">
        <v>150</v>
      </c>
      <c r="E155" s="39"/>
      <c r="F155" s="235" t="s">
        <v>214</v>
      </c>
      <c r="G155" s="39"/>
      <c r="H155" s="39"/>
      <c r="I155" s="147"/>
      <c r="J155" s="39"/>
      <c r="K155" s="39"/>
      <c r="L155" s="43"/>
      <c r="M155" s="236"/>
      <c r="N155" s="83"/>
      <c r="O155" s="83"/>
      <c r="P155" s="83"/>
      <c r="Q155" s="83"/>
      <c r="R155" s="83"/>
      <c r="S155" s="83"/>
      <c r="T155" s="84"/>
      <c r="AT155" s="17" t="s">
        <v>150</v>
      </c>
      <c r="AU155" s="17" t="s">
        <v>85</v>
      </c>
    </row>
    <row r="156" s="1" customFormat="1" ht="16.5" customHeight="1">
      <c r="B156" s="38"/>
      <c r="C156" s="221" t="s">
        <v>215</v>
      </c>
      <c r="D156" s="221" t="s">
        <v>143</v>
      </c>
      <c r="E156" s="222" t="s">
        <v>216</v>
      </c>
      <c r="F156" s="223" t="s">
        <v>217</v>
      </c>
      <c r="G156" s="224" t="s">
        <v>212</v>
      </c>
      <c r="H156" s="225">
        <v>1.6240000000000001</v>
      </c>
      <c r="I156" s="226"/>
      <c r="J156" s="227">
        <f>ROUND(I156*H156,2)</f>
        <v>0</v>
      </c>
      <c r="K156" s="223" t="s">
        <v>147</v>
      </c>
      <c r="L156" s="43"/>
      <c r="M156" s="228" t="s">
        <v>19</v>
      </c>
      <c r="N156" s="229" t="s">
        <v>47</v>
      </c>
      <c r="O156" s="83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AR156" s="232" t="s">
        <v>148</v>
      </c>
      <c r="AT156" s="232" t="s">
        <v>143</v>
      </c>
      <c r="AU156" s="232" t="s">
        <v>85</v>
      </c>
      <c r="AY156" s="17" t="s">
        <v>141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83</v>
      </c>
      <c r="BK156" s="233">
        <f>ROUND(I156*H156,2)</f>
        <v>0</v>
      </c>
      <c r="BL156" s="17" t="s">
        <v>148</v>
      </c>
      <c r="BM156" s="232" t="s">
        <v>218</v>
      </c>
    </row>
    <row r="157" s="1" customFormat="1">
      <c r="B157" s="38"/>
      <c r="C157" s="39"/>
      <c r="D157" s="234" t="s">
        <v>150</v>
      </c>
      <c r="E157" s="39"/>
      <c r="F157" s="235" t="s">
        <v>219</v>
      </c>
      <c r="G157" s="39"/>
      <c r="H157" s="39"/>
      <c r="I157" s="147"/>
      <c r="J157" s="39"/>
      <c r="K157" s="39"/>
      <c r="L157" s="43"/>
      <c r="M157" s="236"/>
      <c r="N157" s="83"/>
      <c r="O157" s="83"/>
      <c r="P157" s="83"/>
      <c r="Q157" s="83"/>
      <c r="R157" s="83"/>
      <c r="S157" s="83"/>
      <c r="T157" s="84"/>
      <c r="AT157" s="17" t="s">
        <v>150</v>
      </c>
      <c r="AU157" s="17" t="s">
        <v>85</v>
      </c>
    </row>
    <row r="158" s="13" customFormat="1">
      <c r="B158" s="247"/>
      <c r="C158" s="248"/>
      <c r="D158" s="234" t="s">
        <v>152</v>
      </c>
      <c r="E158" s="248"/>
      <c r="F158" s="250" t="s">
        <v>220</v>
      </c>
      <c r="G158" s="248"/>
      <c r="H158" s="251">
        <v>1.6240000000000001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AT158" s="257" t="s">
        <v>152</v>
      </c>
      <c r="AU158" s="257" t="s">
        <v>85</v>
      </c>
      <c r="AV158" s="13" t="s">
        <v>85</v>
      </c>
      <c r="AW158" s="13" t="s">
        <v>4</v>
      </c>
      <c r="AX158" s="13" t="s">
        <v>83</v>
      </c>
      <c r="AY158" s="257" t="s">
        <v>141</v>
      </c>
    </row>
    <row r="159" s="1" customFormat="1" ht="16.5" customHeight="1">
      <c r="B159" s="38"/>
      <c r="C159" s="221" t="s">
        <v>221</v>
      </c>
      <c r="D159" s="221" t="s">
        <v>143</v>
      </c>
      <c r="E159" s="222" t="s">
        <v>222</v>
      </c>
      <c r="F159" s="223" t="s">
        <v>223</v>
      </c>
      <c r="G159" s="224" t="s">
        <v>212</v>
      </c>
      <c r="H159" s="225">
        <v>0.40600000000000003</v>
      </c>
      <c r="I159" s="226"/>
      <c r="J159" s="227">
        <f>ROUND(I159*H159,2)</f>
        <v>0</v>
      </c>
      <c r="K159" s="223" t="s">
        <v>147</v>
      </c>
      <c r="L159" s="43"/>
      <c r="M159" s="228" t="s">
        <v>19</v>
      </c>
      <c r="N159" s="229" t="s">
        <v>47</v>
      </c>
      <c r="O159" s="83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AR159" s="232" t="s">
        <v>148</v>
      </c>
      <c r="AT159" s="232" t="s">
        <v>143</v>
      </c>
      <c r="AU159" s="232" t="s">
        <v>85</v>
      </c>
      <c r="AY159" s="17" t="s">
        <v>141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83</v>
      </c>
      <c r="BK159" s="233">
        <f>ROUND(I159*H159,2)</f>
        <v>0</v>
      </c>
      <c r="BL159" s="17" t="s">
        <v>148</v>
      </c>
      <c r="BM159" s="232" t="s">
        <v>224</v>
      </c>
    </row>
    <row r="160" s="1" customFormat="1">
      <c r="B160" s="38"/>
      <c r="C160" s="39"/>
      <c r="D160" s="234" t="s">
        <v>150</v>
      </c>
      <c r="E160" s="39"/>
      <c r="F160" s="235" t="s">
        <v>225</v>
      </c>
      <c r="G160" s="39"/>
      <c r="H160" s="39"/>
      <c r="I160" s="147"/>
      <c r="J160" s="39"/>
      <c r="K160" s="39"/>
      <c r="L160" s="43"/>
      <c r="M160" s="236"/>
      <c r="N160" s="83"/>
      <c r="O160" s="83"/>
      <c r="P160" s="83"/>
      <c r="Q160" s="83"/>
      <c r="R160" s="83"/>
      <c r="S160" s="83"/>
      <c r="T160" s="84"/>
      <c r="AT160" s="17" t="s">
        <v>150</v>
      </c>
      <c r="AU160" s="17" t="s">
        <v>85</v>
      </c>
    </row>
    <row r="161" s="1" customFormat="1" ht="16.5" customHeight="1">
      <c r="B161" s="38"/>
      <c r="C161" s="221" t="s">
        <v>226</v>
      </c>
      <c r="D161" s="221" t="s">
        <v>143</v>
      </c>
      <c r="E161" s="222" t="s">
        <v>227</v>
      </c>
      <c r="F161" s="223" t="s">
        <v>228</v>
      </c>
      <c r="G161" s="224" t="s">
        <v>212</v>
      </c>
      <c r="H161" s="225">
        <v>1.218</v>
      </c>
      <c r="I161" s="226"/>
      <c r="J161" s="227">
        <f>ROUND(I161*H161,2)</f>
        <v>0</v>
      </c>
      <c r="K161" s="223" t="s">
        <v>147</v>
      </c>
      <c r="L161" s="43"/>
      <c r="M161" s="228" t="s">
        <v>19</v>
      </c>
      <c r="N161" s="229" t="s">
        <v>47</v>
      </c>
      <c r="O161" s="83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AR161" s="232" t="s">
        <v>148</v>
      </c>
      <c r="AT161" s="232" t="s">
        <v>143</v>
      </c>
      <c r="AU161" s="232" t="s">
        <v>85</v>
      </c>
      <c r="AY161" s="17" t="s">
        <v>141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83</v>
      </c>
      <c r="BK161" s="233">
        <f>ROUND(I161*H161,2)</f>
        <v>0</v>
      </c>
      <c r="BL161" s="17" t="s">
        <v>148</v>
      </c>
      <c r="BM161" s="232" t="s">
        <v>229</v>
      </c>
    </row>
    <row r="162" s="1" customFormat="1">
      <c r="B162" s="38"/>
      <c r="C162" s="39"/>
      <c r="D162" s="234" t="s">
        <v>150</v>
      </c>
      <c r="E162" s="39"/>
      <c r="F162" s="235" t="s">
        <v>230</v>
      </c>
      <c r="G162" s="39"/>
      <c r="H162" s="39"/>
      <c r="I162" s="147"/>
      <c r="J162" s="39"/>
      <c r="K162" s="39"/>
      <c r="L162" s="43"/>
      <c r="M162" s="236"/>
      <c r="N162" s="83"/>
      <c r="O162" s="83"/>
      <c r="P162" s="83"/>
      <c r="Q162" s="83"/>
      <c r="R162" s="83"/>
      <c r="S162" s="83"/>
      <c r="T162" s="84"/>
      <c r="AT162" s="17" t="s">
        <v>150</v>
      </c>
      <c r="AU162" s="17" t="s">
        <v>85</v>
      </c>
    </row>
    <row r="163" s="13" customFormat="1">
      <c r="B163" s="247"/>
      <c r="C163" s="248"/>
      <c r="D163" s="234" t="s">
        <v>152</v>
      </c>
      <c r="E163" s="248"/>
      <c r="F163" s="250" t="s">
        <v>231</v>
      </c>
      <c r="G163" s="248"/>
      <c r="H163" s="251">
        <v>1.218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152</v>
      </c>
      <c r="AU163" s="257" t="s">
        <v>85</v>
      </c>
      <c r="AV163" s="13" t="s">
        <v>85</v>
      </c>
      <c r="AW163" s="13" t="s">
        <v>4</v>
      </c>
      <c r="AX163" s="13" t="s">
        <v>83</v>
      </c>
      <c r="AY163" s="257" t="s">
        <v>141</v>
      </c>
    </row>
    <row r="164" s="1" customFormat="1" ht="16.5" customHeight="1">
      <c r="B164" s="38"/>
      <c r="C164" s="221" t="s">
        <v>232</v>
      </c>
      <c r="D164" s="221" t="s">
        <v>143</v>
      </c>
      <c r="E164" s="222" t="s">
        <v>233</v>
      </c>
      <c r="F164" s="223" t="s">
        <v>234</v>
      </c>
      <c r="G164" s="224" t="s">
        <v>212</v>
      </c>
      <c r="H164" s="225">
        <v>0.40600000000000003</v>
      </c>
      <c r="I164" s="226"/>
      <c r="J164" s="227">
        <f>ROUND(I164*H164,2)</f>
        <v>0</v>
      </c>
      <c r="K164" s="223" t="s">
        <v>147</v>
      </c>
      <c r="L164" s="43"/>
      <c r="M164" s="228" t="s">
        <v>19</v>
      </c>
      <c r="N164" s="229" t="s">
        <v>47</v>
      </c>
      <c r="O164" s="83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AR164" s="232" t="s">
        <v>148</v>
      </c>
      <c r="AT164" s="232" t="s">
        <v>143</v>
      </c>
      <c r="AU164" s="232" t="s">
        <v>85</v>
      </c>
      <c r="AY164" s="17" t="s">
        <v>141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83</v>
      </c>
      <c r="BK164" s="233">
        <f>ROUND(I164*H164,2)</f>
        <v>0</v>
      </c>
      <c r="BL164" s="17" t="s">
        <v>148</v>
      </c>
      <c r="BM164" s="232" t="s">
        <v>235</v>
      </c>
    </row>
    <row r="165" s="1" customFormat="1">
      <c r="B165" s="38"/>
      <c r="C165" s="39"/>
      <c r="D165" s="234" t="s">
        <v>150</v>
      </c>
      <c r="E165" s="39"/>
      <c r="F165" s="235" t="s">
        <v>236</v>
      </c>
      <c r="G165" s="39"/>
      <c r="H165" s="39"/>
      <c r="I165" s="147"/>
      <c r="J165" s="39"/>
      <c r="K165" s="39"/>
      <c r="L165" s="43"/>
      <c r="M165" s="236"/>
      <c r="N165" s="83"/>
      <c r="O165" s="83"/>
      <c r="P165" s="83"/>
      <c r="Q165" s="83"/>
      <c r="R165" s="83"/>
      <c r="S165" s="83"/>
      <c r="T165" s="84"/>
      <c r="AT165" s="17" t="s">
        <v>150</v>
      </c>
      <c r="AU165" s="17" t="s">
        <v>85</v>
      </c>
    </row>
    <row r="166" s="13" customFormat="1">
      <c r="B166" s="247"/>
      <c r="C166" s="248"/>
      <c r="D166" s="234" t="s">
        <v>152</v>
      </c>
      <c r="E166" s="249" t="s">
        <v>19</v>
      </c>
      <c r="F166" s="250" t="s">
        <v>237</v>
      </c>
      <c r="G166" s="248"/>
      <c r="H166" s="251">
        <v>0.40600000000000003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152</v>
      </c>
      <c r="AU166" s="257" t="s">
        <v>85</v>
      </c>
      <c r="AV166" s="13" t="s">
        <v>85</v>
      </c>
      <c r="AW166" s="13" t="s">
        <v>37</v>
      </c>
      <c r="AX166" s="13" t="s">
        <v>76</v>
      </c>
      <c r="AY166" s="257" t="s">
        <v>141</v>
      </c>
    </row>
    <row r="167" s="14" customFormat="1">
      <c r="B167" s="258"/>
      <c r="C167" s="259"/>
      <c r="D167" s="234" t="s">
        <v>152</v>
      </c>
      <c r="E167" s="260" t="s">
        <v>19</v>
      </c>
      <c r="F167" s="261" t="s">
        <v>155</v>
      </c>
      <c r="G167" s="259"/>
      <c r="H167" s="262">
        <v>0.40600000000000003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AT167" s="268" t="s">
        <v>152</v>
      </c>
      <c r="AU167" s="268" t="s">
        <v>85</v>
      </c>
      <c r="AV167" s="14" t="s">
        <v>148</v>
      </c>
      <c r="AW167" s="14" t="s">
        <v>37</v>
      </c>
      <c r="AX167" s="14" t="s">
        <v>83</v>
      </c>
      <c r="AY167" s="268" t="s">
        <v>141</v>
      </c>
    </row>
    <row r="168" s="11" customFormat="1" ht="22.8" customHeight="1">
      <c r="B168" s="205"/>
      <c r="C168" s="206"/>
      <c r="D168" s="207" t="s">
        <v>75</v>
      </c>
      <c r="E168" s="219" t="s">
        <v>238</v>
      </c>
      <c r="F168" s="219" t="s">
        <v>239</v>
      </c>
      <c r="G168" s="206"/>
      <c r="H168" s="206"/>
      <c r="I168" s="209"/>
      <c r="J168" s="220">
        <f>BK168</f>
        <v>0</v>
      </c>
      <c r="K168" s="206"/>
      <c r="L168" s="211"/>
      <c r="M168" s="212"/>
      <c r="N168" s="213"/>
      <c r="O168" s="213"/>
      <c r="P168" s="214">
        <f>SUM(P169:P170)</f>
        <v>0</v>
      </c>
      <c r="Q168" s="213"/>
      <c r="R168" s="214">
        <f>SUM(R169:R170)</f>
        <v>0</v>
      </c>
      <c r="S168" s="213"/>
      <c r="T168" s="215">
        <f>SUM(T169:T170)</f>
        <v>0</v>
      </c>
      <c r="AR168" s="216" t="s">
        <v>83</v>
      </c>
      <c r="AT168" s="217" t="s">
        <v>75</v>
      </c>
      <c r="AU168" s="217" t="s">
        <v>83</v>
      </c>
      <c r="AY168" s="216" t="s">
        <v>141</v>
      </c>
      <c r="BK168" s="218">
        <f>SUM(BK169:BK170)</f>
        <v>0</v>
      </c>
    </row>
    <row r="169" s="1" customFormat="1" ht="16.5" customHeight="1">
      <c r="B169" s="38"/>
      <c r="C169" s="221" t="s">
        <v>240</v>
      </c>
      <c r="D169" s="221" t="s">
        <v>143</v>
      </c>
      <c r="E169" s="222" t="s">
        <v>241</v>
      </c>
      <c r="F169" s="223" t="s">
        <v>242</v>
      </c>
      <c r="G169" s="224" t="s">
        <v>212</v>
      </c>
      <c r="H169" s="225">
        <v>2.722</v>
      </c>
      <c r="I169" s="226"/>
      <c r="J169" s="227">
        <f>ROUND(I169*H169,2)</f>
        <v>0</v>
      </c>
      <c r="K169" s="223" t="s">
        <v>147</v>
      </c>
      <c r="L169" s="43"/>
      <c r="M169" s="228" t="s">
        <v>19</v>
      </c>
      <c r="N169" s="229" t="s">
        <v>47</v>
      </c>
      <c r="O169" s="83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AR169" s="232" t="s">
        <v>148</v>
      </c>
      <c r="AT169" s="232" t="s">
        <v>143</v>
      </c>
      <c r="AU169" s="232" t="s">
        <v>85</v>
      </c>
      <c r="AY169" s="17" t="s">
        <v>141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7" t="s">
        <v>83</v>
      </c>
      <c r="BK169" s="233">
        <f>ROUND(I169*H169,2)</f>
        <v>0</v>
      </c>
      <c r="BL169" s="17" t="s">
        <v>148</v>
      </c>
      <c r="BM169" s="232" t="s">
        <v>243</v>
      </c>
    </row>
    <row r="170" s="1" customFormat="1">
      <c r="B170" s="38"/>
      <c r="C170" s="39"/>
      <c r="D170" s="234" t="s">
        <v>150</v>
      </c>
      <c r="E170" s="39"/>
      <c r="F170" s="235" t="s">
        <v>244</v>
      </c>
      <c r="G170" s="39"/>
      <c r="H170" s="39"/>
      <c r="I170" s="147"/>
      <c r="J170" s="39"/>
      <c r="K170" s="39"/>
      <c r="L170" s="43"/>
      <c r="M170" s="236"/>
      <c r="N170" s="83"/>
      <c r="O170" s="83"/>
      <c r="P170" s="83"/>
      <c r="Q170" s="83"/>
      <c r="R170" s="83"/>
      <c r="S170" s="83"/>
      <c r="T170" s="84"/>
      <c r="AT170" s="17" t="s">
        <v>150</v>
      </c>
      <c r="AU170" s="17" t="s">
        <v>85</v>
      </c>
    </row>
    <row r="171" s="11" customFormat="1" ht="25.92" customHeight="1">
      <c r="B171" s="205"/>
      <c r="C171" s="206"/>
      <c r="D171" s="207" t="s">
        <v>75</v>
      </c>
      <c r="E171" s="208" t="s">
        <v>245</v>
      </c>
      <c r="F171" s="208" t="s">
        <v>246</v>
      </c>
      <c r="G171" s="206"/>
      <c r="H171" s="206"/>
      <c r="I171" s="209"/>
      <c r="J171" s="210">
        <f>BK171</f>
        <v>0</v>
      </c>
      <c r="K171" s="206"/>
      <c r="L171" s="211"/>
      <c r="M171" s="212"/>
      <c r="N171" s="213"/>
      <c r="O171" s="213"/>
      <c r="P171" s="214">
        <f>P172+P183+P189+P211+P252</f>
        <v>0</v>
      </c>
      <c r="Q171" s="213"/>
      <c r="R171" s="214">
        <f>R172+R183+R189+R211+R252</f>
        <v>0.37273590000000001</v>
      </c>
      <c r="S171" s="213"/>
      <c r="T171" s="215">
        <f>T172+T183+T189+T211+T252</f>
        <v>0.12203460000000001</v>
      </c>
      <c r="AR171" s="216" t="s">
        <v>85</v>
      </c>
      <c r="AT171" s="217" t="s">
        <v>75</v>
      </c>
      <c r="AU171" s="217" t="s">
        <v>76</v>
      </c>
      <c r="AY171" s="216" t="s">
        <v>141</v>
      </c>
      <c r="BK171" s="218">
        <f>BK172+BK183+BK189+BK211+BK252</f>
        <v>0</v>
      </c>
    </row>
    <row r="172" s="11" customFormat="1" ht="22.8" customHeight="1">
      <c r="B172" s="205"/>
      <c r="C172" s="206"/>
      <c r="D172" s="207" t="s">
        <v>75</v>
      </c>
      <c r="E172" s="219" t="s">
        <v>247</v>
      </c>
      <c r="F172" s="219" t="s">
        <v>248</v>
      </c>
      <c r="G172" s="206"/>
      <c r="H172" s="206"/>
      <c r="I172" s="209"/>
      <c r="J172" s="220">
        <f>BK172</f>
        <v>0</v>
      </c>
      <c r="K172" s="206"/>
      <c r="L172" s="211"/>
      <c r="M172" s="212"/>
      <c r="N172" s="213"/>
      <c r="O172" s="213"/>
      <c r="P172" s="214">
        <f>SUM(P173:P182)</f>
        <v>0</v>
      </c>
      <c r="Q172" s="213"/>
      <c r="R172" s="214">
        <f>SUM(R173:R182)</f>
        <v>0.20126189</v>
      </c>
      <c r="S172" s="213"/>
      <c r="T172" s="215">
        <f>SUM(T173:T182)</f>
        <v>0</v>
      </c>
      <c r="AR172" s="216" t="s">
        <v>85</v>
      </c>
      <c r="AT172" s="217" t="s">
        <v>75</v>
      </c>
      <c r="AU172" s="217" t="s">
        <v>83</v>
      </c>
      <c r="AY172" s="216" t="s">
        <v>141</v>
      </c>
      <c r="BK172" s="218">
        <f>SUM(BK173:BK182)</f>
        <v>0</v>
      </c>
    </row>
    <row r="173" s="1" customFormat="1" ht="16.5" customHeight="1">
      <c r="B173" s="38"/>
      <c r="C173" s="221" t="s">
        <v>8</v>
      </c>
      <c r="D173" s="221" t="s">
        <v>143</v>
      </c>
      <c r="E173" s="222" t="s">
        <v>249</v>
      </c>
      <c r="F173" s="223" t="s">
        <v>250</v>
      </c>
      <c r="G173" s="224" t="s">
        <v>146</v>
      </c>
      <c r="H173" s="225">
        <v>19.751000000000001</v>
      </c>
      <c r="I173" s="226"/>
      <c r="J173" s="227">
        <f>ROUND(I173*H173,2)</f>
        <v>0</v>
      </c>
      <c r="K173" s="223" t="s">
        <v>147</v>
      </c>
      <c r="L173" s="43"/>
      <c r="M173" s="228" t="s">
        <v>19</v>
      </c>
      <c r="N173" s="229" t="s">
        <v>47</v>
      </c>
      <c r="O173" s="83"/>
      <c r="P173" s="230">
        <f>O173*H173</f>
        <v>0</v>
      </c>
      <c r="Q173" s="230">
        <v>0.00139</v>
      </c>
      <c r="R173" s="230">
        <f>Q173*H173</f>
        <v>0.027453890000000002</v>
      </c>
      <c r="S173" s="230">
        <v>0</v>
      </c>
      <c r="T173" s="231">
        <f>S173*H173</f>
        <v>0</v>
      </c>
      <c r="AR173" s="232" t="s">
        <v>148</v>
      </c>
      <c r="AT173" s="232" t="s">
        <v>143</v>
      </c>
      <c r="AU173" s="232" t="s">
        <v>85</v>
      </c>
      <c r="AY173" s="17" t="s">
        <v>141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83</v>
      </c>
      <c r="BK173" s="233">
        <f>ROUND(I173*H173,2)</f>
        <v>0</v>
      </c>
      <c r="BL173" s="17" t="s">
        <v>148</v>
      </c>
      <c r="BM173" s="232" t="s">
        <v>251</v>
      </c>
    </row>
    <row r="174" s="1" customFormat="1">
      <c r="B174" s="38"/>
      <c r="C174" s="39"/>
      <c r="D174" s="234" t="s">
        <v>150</v>
      </c>
      <c r="E174" s="39"/>
      <c r="F174" s="235" t="s">
        <v>252</v>
      </c>
      <c r="G174" s="39"/>
      <c r="H174" s="39"/>
      <c r="I174" s="147"/>
      <c r="J174" s="39"/>
      <c r="K174" s="39"/>
      <c r="L174" s="43"/>
      <c r="M174" s="236"/>
      <c r="N174" s="83"/>
      <c r="O174" s="83"/>
      <c r="P174" s="83"/>
      <c r="Q174" s="83"/>
      <c r="R174" s="83"/>
      <c r="S174" s="83"/>
      <c r="T174" s="84"/>
      <c r="AT174" s="17" t="s">
        <v>150</v>
      </c>
      <c r="AU174" s="17" t="s">
        <v>85</v>
      </c>
    </row>
    <row r="175" s="12" customFormat="1">
      <c r="B175" s="237"/>
      <c r="C175" s="238"/>
      <c r="D175" s="234" t="s">
        <v>152</v>
      </c>
      <c r="E175" s="239" t="s">
        <v>19</v>
      </c>
      <c r="F175" s="240" t="s">
        <v>253</v>
      </c>
      <c r="G175" s="238"/>
      <c r="H175" s="239" t="s">
        <v>19</v>
      </c>
      <c r="I175" s="241"/>
      <c r="J175" s="238"/>
      <c r="K175" s="238"/>
      <c r="L175" s="242"/>
      <c r="M175" s="243"/>
      <c r="N175" s="244"/>
      <c r="O175" s="244"/>
      <c r="P175" s="244"/>
      <c r="Q175" s="244"/>
      <c r="R175" s="244"/>
      <c r="S175" s="244"/>
      <c r="T175" s="245"/>
      <c r="AT175" s="246" t="s">
        <v>152</v>
      </c>
      <c r="AU175" s="246" t="s">
        <v>85</v>
      </c>
      <c r="AV175" s="12" t="s">
        <v>83</v>
      </c>
      <c r="AW175" s="12" t="s">
        <v>37</v>
      </c>
      <c r="AX175" s="12" t="s">
        <v>76</v>
      </c>
      <c r="AY175" s="246" t="s">
        <v>141</v>
      </c>
    </row>
    <row r="176" s="13" customFormat="1">
      <c r="B176" s="247"/>
      <c r="C176" s="248"/>
      <c r="D176" s="234" t="s">
        <v>152</v>
      </c>
      <c r="E176" s="249" t="s">
        <v>19</v>
      </c>
      <c r="F176" s="250" t="s">
        <v>254</v>
      </c>
      <c r="G176" s="248"/>
      <c r="H176" s="251">
        <v>19.751000000000001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152</v>
      </c>
      <c r="AU176" s="257" t="s">
        <v>85</v>
      </c>
      <c r="AV176" s="13" t="s">
        <v>85</v>
      </c>
      <c r="AW176" s="13" t="s">
        <v>37</v>
      </c>
      <c r="AX176" s="13" t="s">
        <v>76</v>
      </c>
      <c r="AY176" s="257" t="s">
        <v>141</v>
      </c>
    </row>
    <row r="177" s="14" customFormat="1">
      <c r="B177" s="258"/>
      <c r="C177" s="259"/>
      <c r="D177" s="234" t="s">
        <v>152</v>
      </c>
      <c r="E177" s="260" t="s">
        <v>19</v>
      </c>
      <c r="F177" s="261" t="s">
        <v>155</v>
      </c>
      <c r="G177" s="259"/>
      <c r="H177" s="262">
        <v>19.751000000000001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AT177" s="268" t="s">
        <v>152</v>
      </c>
      <c r="AU177" s="268" t="s">
        <v>85</v>
      </c>
      <c r="AV177" s="14" t="s">
        <v>148</v>
      </c>
      <c r="AW177" s="14" t="s">
        <v>37</v>
      </c>
      <c r="AX177" s="14" t="s">
        <v>83</v>
      </c>
      <c r="AY177" s="268" t="s">
        <v>141</v>
      </c>
    </row>
    <row r="178" s="1" customFormat="1" ht="16.5" customHeight="1">
      <c r="B178" s="38"/>
      <c r="C178" s="269" t="s">
        <v>255</v>
      </c>
      <c r="D178" s="269" t="s">
        <v>256</v>
      </c>
      <c r="E178" s="270" t="s">
        <v>257</v>
      </c>
      <c r="F178" s="271" t="s">
        <v>258</v>
      </c>
      <c r="G178" s="272" t="s">
        <v>146</v>
      </c>
      <c r="H178" s="273">
        <v>21.725999999999999</v>
      </c>
      <c r="I178" s="274"/>
      <c r="J178" s="275">
        <f>ROUND(I178*H178,2)</f>
        <v>0</v>
      </c>
      <c r="K178" s="271" t="s">
        <v>147</v>
      </c>
      <c r="L178" s="276"/>
      <c r="M178" s="277" t="s">
        <v>19</v>
      </c>
      <c r="N178" s="278" t="s">
        <v>47</v>
      </c>
      <c r="O178" s="83"/>
      <c r="P178" s="230">
        <f>O178*H178</f>
        <v>0</v>
      </c>
      <c r="Q178" s="230">
        <v>0.0080000000000000002</v>
      </c>
      <c r="R178" s="230">
        <f>Q178*H178</f>
        <v>0.17380799999999999</v>
      </c>
      <c r="S178" s="230">
        <v>0</v>
      </c>
      <c r="T178" s="231">
        <f>S178*H178</f>
        <v>0</v>
      </c>
      <c r="AR178" s="232" t="s">
        <v>201</v>
      </c>
      <c r="AT178" s="232" t="s">
        <v>256</v>
      </c>
      <c r="AU178" s="232" t="s">
        <v>85</v>
      </c>
      <c r="AY178" s="17" t="s">
        <v>141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7" t="s">
        <v>83</v>
      </c>
      <c r="BK178" s="233">
        <f>ROUND(I178*H178,2)</f>
        <v>0</v>
      </c>
      <c r="BL178" s="17" t="s">
        <v>148</v>
      </c>
      <c r="BM178" s="232" t="s">
        <v>259</v>
      </c>
    </row>
    <row r="179" s="1" customFormat="1">
      <c r="B179" s="38"/>
      <c r="C179" s="39"/>
      <c r="D179" s="234" t="s">
        <v>150</v>
      </c>
      <c r="E179" s="39"/>
      <c r="F179" s="235" t="s">
        <v>258</v>
      </c>
      <c r="G179" s="39"/>
      <c r="H179" s="39"/>
      <c r="I179" s="147"/>
      <c r="J179" s="39"/>
      <c r="K179" s="39"/>
      <c r="L179" s="43"/>
      <c r="M179" s="236"/>
      <c r="N179" s="83"/>
      <c r="O179" s="83"/>
      <c r="P179" s="83"/>
      <c r="Q179" s="83"/>
      <c r="R179" s="83"/>
      <c r="S179" s="83"/>
      <c r="T179" s="84"/>
      <c r="AT179" s="17" t="s">
        <v>150</v>
      </c>
      <c r="AU179" s="17" t="s">
        <v>85</v>
      </c>
    </row>
    <row r="180" s="12" customFormat="1">
      <c r="B180" s="237"/>
      <c r="C180" s="238"/>
      <c r="D180" s="234" t="s">
        <v>152</v>
      </c>
      <c r="E180" s="239" t="s">
        <v>19</v>
      </c>
      <c r="F180" s="240" t="s">
        <v>260</v>
      </c>
      <c r="G180" s="238"/>
      <c r="H180" s="239" t="s">
        <v>19</v>
      </c>
      <c r="I180" s="241"/>
      <c r="J180" s="238"/>
      <c r="K180" s="238"/>
      <c r="L180" s="242"/>
      <c r="M180" s="243"/>
      <c r="N180" s="244"/>
      <c r="O180" s="244"/>
      <c r="P180" s="244"/>
      <c r="Q180" s="244"/>
      <c r="R180" s="244"/>
      <c r="S180" s="244"/>
      <c r="T180" s="245"/>
      <c r="AT180" s="246" t="s">
        <v>152</v>
      </c>
      <c r="AU180" s="246" t="s">
        <v>85</v>
      </c>
      <c r="AV180" s="12" t="s">
        <v>83</v>
      </c>
      <c r="AW180" s="12" t="s">
        <v>37</v>
      </c>
      <c r="AX180" s="12" t="s">
        <v>76</v>
      </c>
      <c r="AY180" s="246" t="s">
        <v>141</v>
      </c>
    </row>
    <row r="181" s="13" customFormat="1">
      <c r="B181" s="247"/>
      <c r="C181" s="248"/>
      <c r="D181" s="234" t="s">
        <v>152</v>
      </c>
      <c r="E181" s="249" t="s">
        <v>19</v>
      </c>
      <c r="F181" s="250" t="s">
        <v>261</v>
      </c>
      <c r="G181" s="248"/>
      <c r="H181" s="251">
        <v>21.725999999999999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AT181" s="257" t="s">
        <v>152</v>
      </c>
      <c r="AU181" s="257" t="s">
        <v>85</v>
      </c>
      <c r="AV181" s="13" t="s">
        <v>85</v>
      </c>
      <c r="AW181" s="13" t="s">
        <v>37</v>
      </c>
      <c r="AX181" s="13" t="s">
        <v>76</v>
      </c>
      <c r="AY181" s="257" t="s">
        <v>141</v>
      </c>
    </row>
    <row r="182" s="14" customFormat="1">
      <c r="B182" s="258"/>
      <c r="C182" s="259"/>
      <c r="D182" s="234" t="s">
        <v>152</v>
      </c>
      <c r="E182" s="260" t="s">
        <v>19</v>
      </c>
      <c r="F182" s="261" t="s">
        <v>155</v>
      </c>
      <c r="G182" s="259"/>
      <c r="H182" s="262">
        <v>21.725999999999999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AT182" s="268" t="s">
        <v>152</v>
      </c>
      <c r="AU182" s="268" t="s">
        <v>85</v>
      </c>
      <c r="AV182" s="14" t="s">
        <v>148</v>
      </c>
      <c r="AW182" s="14" t="s">
        <v>37</v>
      </c>
      <c r="AX182" s="14" t="s">
        <v>83</v>
      </c>
      <c r="AY182" s="268" t="s">
        <v>141</v>
      </c>
    </row>
    <row r="183" s="11" customFormat="1" ht="22.8" customHeight="1">
      <c r="B183" s="205"/>
      <c r="C183" s="206"/>
      <c r="D183" s="207" t="s">
        <v>75</v>
      </c>
      <c r="E183" s="219" t="s">
        <v>262</v>
      </c>
      <c r="F183" s="219" t="s">
        <v>263</v>
      </c>
      <c r="G183" s="206"/>
      <c r="H183" s="206"/>
      <c r="I183" s="209"/>
      <c r="J183" s="220">
        <f>BK183</f>
        <v>0</v>
      </c>
      <c r="K183" s="206"/>
      <c r="L183" s="211"/>
      <c r="M183" s="212"/>
      <c r="N183" s="213"/>
      <c r="O183" s="213"/>
      <c r="P183" s="214">
        <f>SUM(P184:P188)</f>
        <v>0</v>
      </c>
      <c r="Q183" s="213"/>
      <c r="R183" s="214">
        <f>SUM(R184:R188)</f>
        <v>0</v>
      </c>
      <c r="S183" s="213"/>
      <c r="T183" s="215">
        <f>SUM(T184:T188)</f>
        <v>0.0040080000000000003</v>
      </c>
      <c r="AR183" s="216" t="s">
        <v>85</v>
      </c>
      <c r="AT183" s="217" t="s">
        <v>75</v>
      </c>
      <c r="AU183" s="217" t="s">
        <v>83</v>
      </c>
      <c r="AY183" s="216" t="s">
        <v>141</v>
      </c>
      <c r="BK183" s="218">
        <f>SUM(BK184:BK188)</f>
        <v>0</v>
      </c>
    </row>
    <row r="184" s="1" customFormat="1" ht="16.5" customHeight="1">
      <c r="B184" s="38"/>
      <c r="C184" s="221" t="s">
        <v>264</v>
      </c>
      <c r="D184" s="221" t="s">
        <v>143</v>
      </c>
      <c r="E184" s="222" t="s">
        <v>265</v>
      </c>
      <c r="F184" s="223" t="s">
        <v>266</v>
      </c>
      <c r="G184" s="224" t="s">
        <v>267</v>
      </c>
      <c r="H184" s="225">
        <v>2.3999999999999999</v>
      </c>
      <c r="I184" s="226"/>
      <c r="J184" s="227">
        <f>ROUND(I184*H184,2)</f>
        <v>0</v>
      </c>
      <c r="K184" s="223" t="s">
        <v>147</v>
      </c>
      <c r="L184" s="43"/>
      <c r="M184" s="228" t="s">
        <v>19</v>
      </c>
      <c r="N184" s="229" t="s">
        <v>47</v>
      </c>
      <c r="O184" s="83"/>
      <c r="P184" s="230">
        <f>O184*H184</f>
        <v>0</v>
      </c>
      <c r="Q184" s="230">
        <v>0</v>
      </c>
      <c r="R184" s="230">
        <f>Q184*H184</f>
        <v>0</v>
      </c>
      <c r="S184" s="230">
        <v>0.00167</v>
      </c>
      <c r="T184" s="231">
        <f>S184*H184</f>
        <v>0.0040080000000000003</v>
      </c>
      <c r="AR184" s="232" t="s">
        <v>148</v>
      </c>
      <c r="AT184" s="232" t="s">
        <v>143</v>
      </c>
      <c r="AU184" s="232" t="s">
        <v>85</v>
      </c>
      <c r="AY184" s="17" t="s">
        <v>141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83</v>
      </c>
      <c r="BK184" s="233">
        <f>ROUND(I184*H184,2)</f>
        <v>0</v>
      </c>
      <c r="BL184" s="17" t="s">
        <v>148</v>
      </c>
      <c r="BM184" s="232" t="s">
        <v>268</v>
      </c>
    </row>
    <row r="185" s="1" customFormat="1">
      <c r="B185" s="38"/>
      <c r="C185" s="39"/>
      <c r="D185" s="234" t="s">
        <v>150</v>
      </c>
      <c r="E185" s="39"/>
      <c r="F185" s="235" t="s">
        <v>269</v>
      </c>
      <c r="G185" s="39"/>
      <c r="H185" s="39"/>
      <c r="I185" s="147"/>
      <c r="J185" s="39"/>
      <c r="K185" s="39"/>
      <c r="L185" s="43"/>
      <c r="M185" s="236"/>
      <c r="N185" s="83"/>
      <c r="O185" s="83"/>
      <c r="P185" s="83"/>
      <c r="Q185" s="83"/>
      <c r="R185" s="83"/>
      <c r="S185" s="83"/>
      <c r="T185" s="84"/>
      <c r="AT185" s="17" t="s">
        <v>150</v>
      </c>
      <c r="AU185" s="17" t="s">
        <v>85</v>
      </c>
    </row>
    <row r="186" s="12" customFormat="1">
      <c r="B186" s="237"/>
      <c r="C186" s="238"/>
      <c r="D186" s="234" t="s">
        <v>152</v>
      </c>
      <c r="E186" s="239" t="s">
        <v>19</v>
      </c>
      <c r="F186" s="240" t="s">
        <v>270</v>
      </c>
      <c r="G186" s="238"/>
      <c r="H186" s="239" t="s">
        <v>19</v>
      </c>
      <c r="I186" s="241"/>
      <c r="J186" s="238"/>
      <c r="K186" s="238"/>
      <c r="L186" s="242"/>
      <c r="M186" s="243"/>
      <c r="N186" s="244"/>
      <c r="O186" s="244"/>
      <c r="P186" s="244"/>
      <c r="Q186" s="244"/>
      <c r="R186" s="244"/>
      <c r="S186" s="244"/>
      <c r="T186" s="245"/>
      <c r="AT186" s="246" t="s">
        <v>152</v>
      </c>
      <c r="AU186" s="246" t="s">
        <v>85</v>
      </c>
      <c r="AV186" s="12" t="s">
        <v>83</v>
      </c>
      <c r="AW186" s="12" t="s">
        <v>37</v>
      </c>
      <c r="AX186" s="12" t="s">
        <v>76</v>
      </c>
      <c r="AY186" s="246" t="s">
        <v>141</v>
      </c>
    </row>
    <row r="187" s="13" customFormat="1">
      <c r="B187" s="247"/>
      <c r="C187" s="248"/>
      <c r="D187" s="234" t="s">
        <v>152</v>
      </c>
      <c r="E187" s="249" t="s">
        <v>19</v>
      </c>
      <c r="F187" s="250" t="s">
        <v>271</v>
      </c>
      <c r="G187" s="248"/>
      <c r="H187" s="251">
        <v>2.3999999999999999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152</v>
      </c>
      <c r="AU187" s="257" t="s">
        <v>85</v>
      </c>
      <c r="AV187" s="13" t="s">
        <v>85</v>
      </c>
      <c r="AW187" s="13" t="s">
        <v>37</v>
      </c>
      <c r="AX187" s="13" t="s">
        <v>76</v>
      </c>
      <c r="AY187" s="257" t="s">
        <v>141</v>
      </c>
    </row>
    <row r="188" s="14" customFormat="1">
      <c r="B188" s="258"/>
      <c r="C188" s="259"/>
      <c r="D188" s="234" t="s">
        <v>152</v>
      </c>
      <c r="E188" s="260" t="s">
        <v>19</v>
      </c>
      <c r="F188" s="261" t="s">
        <v>155</v>
      </c>
      <c r="G188" s="259"/>
      <c r="H188" s="262">
        <v>2.3999999999999999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AT188" s="268" t="s">
        <v>152</v>
      </c>
      <c r="AU188" s="268" t="s">
        <v>85</v>
      </c>
      <c r="AV188" s="14" t="s">
        <v>148</v>
      </c>
      <c r="AW188" s="14" t="s">
        <v>37</v>
      </c>
      <c r="AX188" s="14" t="s">
        <v>83</v>
      </c>
      <c r="AY188" s="268" t="s">
        <v>141</v>
      </c>
    </row>
    <row r="189" s="11" customFormat="1" ht="22.8" customHeight="1">
      <c r="B189" s="205"/>
      <c r="C189" s="206"/>
      <c r="D189" s="207" t="s">
        <v>75</v>
      </c>
      <c r="E189" s="219" t="s">
        <v>272</v>
      </c>
      <c r="F189" s="219" t="s">
        <v>273</v>
      </c>
      <c r="G189" s="206"/>
      <c r="H189" s="206"/>
      <c r="I189" s="209"/>
      <c r="J189" s="220">
        <f>BK189</f>
        <v>0</v>
      </c>
      <c r="K189" s="206"/>
      <c r="L189" s="211"/>
      <c r="M189" s="212"/>
      <c r="N189" s="213"/>
      <c r="O189" s="213"/>
      <c r="P189" s="214">
        <f>SUM(P190:P210)</f>
        <v>0</v>
      </c>
      <c r="Q189" s="213"/>
      <c r="R189" s="214">
        <f>SUM(R190:R210)</f>
        <v>0</v>
      </c>
      <c r="S189" s="213"/>
      <c r="T189" s="215">
        <f>SUM(T190:T210)</f>
        <v>0.050200000000000002</v>
      </c>
      <c r="AR189" s="216" t="s">
        <v>85</v>
      </c>
      <c r="AT189" s="217" t="s">
        <v>75</v>
      </c>
      <c r="AU189" s="217" t="s">
        <v>83</v>
      </c>
      <c r="AY189" s="216" t="s">
        <v>141</v>
      </c>
      <c r="BK189" s="218">
        <f>SUM(BK190:BK210)</f>
        <v>0</v>
      </c>
    </row>
    <row r="190" s="1" customFormat="1" ht="16.5" customHeight="1">
      <c r="B190" s="38"/>
      <c r="C190" s="221" t="s">
        <v>274</v>
      </c>
      <c r="D190" s="221" t="s">
        <v>143</v>
      </c>
      <c r="E190" s="222" t="s">
        <v>275</v>
      </c>
      <c r="F190" s="223" t="s">
        <v>276</v>
      </c>
      <c r="G190" s="224" t="s">
        <v>277</v>
      </c>
      <c r="H190" s="225">
        <v>2</v>
      </c>
      <c r="I190" s="226"/>
      <c r="J190" s="227">
        <f>ROUND(I190*H190,2)</f>
        <v>0</v>
      </c>
      <c r="K190" s="223" t="s">
        <v>147</v>
      </c>
      <c r="L190" s="43"/>
      <c r="M190" s="228" t="s">
        <v>19</v>
      </c>
      <c r="N190" s="229" t="s">
        <v>47</v>
      </c>
      <c r="O190" s="83"/>
      <c r="P190" s="230">
        <f>O190*H190</f>
        <v>0</v>
      </c>
      <c r="Q190" s="230">
        <v>0</v>
      </c>
      <c r="R190" s="230">
        <f>Q190*H190</f>
        <v>0</v>
      </c>
      <c r="S190" s="230">
        <v>0.0050000000000000001</v>
      </c>
      <c r="T190" s="231">
        <f>S190*H190</f>
        <v>0.01</v>
      </c>
      <c r="AR190" s="232" t="s">
        <v>148</v>
      </c>
      <c r="AT190" s="232" t="s">
        <v>143</v>
      </c>
      <c r="AU190" s="232" t="s">
        <v>85</v>
      </c>
      <c r="AY190" s="17" t="s">
        <v>141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7" t="s">
        <v>83</v>
      </c>
      <c r="BK190" s="233">
        <f>ROUND(I190*H190,2)</f>
        <v>0</v>
      </c>
      <c r="BL190" s="17" t="s">
        <v>148</v>
      </c>
      <c r="BM190" s="232" t="s">
        <v>278</v>
      </c>
    </row>
    <row r="191" s="1" customFormat="1">
      <c r="B191" s="38"/>
      <c r="C191" s="39"/>
      <c r="D191" s="234" t="s">
        <v>150</v>
      </c>
      <c r="E191" s="39"/>
      <c r="F191" s="235" t="s">
        <v>279</v>
      </c>
      <c r="G191" s="39"/>
      <c r="H191" s="39"/>
      <c r="I191" s="147"/>
      <c r="J191" s="39"/>
      <c r="K191" s="39"/>
      <c r="L191" s="43"/>
      <c r="M191" s="236"/>
      <c r="N191" s="83"/>
      <c r="O191" s="83"/>
      <c r="P191" s="83"/>
      <c r="Q191" s="83"/>
      <c r="R191" s="83"/>
      <c r="S191" s="83"/>
      <c r="T191" s="84"/>
      <c r="AT191" s="17" t="s">
        <v>150</v>
      </c>
      <c r="AU191" s="17" t="s">
        <v>85</v>
      </c>
    </row>
    <row r="192" s="12" customFormat="1">
      <c r="B192" s="237"/>
      <c r="C192" s="238"/>
      <c r="D192" s="234" t="s">
        <v>152</v>
      </c>
      <c r="E192" s="239" t="s">
        <v>19</v>
      </c>
      <c r="F192" s="240" t="s">
        <v>280</v>
      </c>
      <c r="G192" s="238"/>
      <c r="H192" s="239" t="s">
        <v>19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AT192" s="246" t="s">
        <v>152</v>
      </c>
      <c r="AU192" s="246" t="s">
        <v>85</v>
      </c>
      <c r="AV192" s="12" t="s">
        <v>83</v>
      </c>
      <c r="AW192" s="12" t="s">
        <v>37</v>
      </c>
      <c r="AX192" s="12" t="s">
        <v>76</v>
      </c>
      <c r="AY192" s="246" t="s">
        <v>141</v>
      </c>
    </row>
    <row r="193" s="13" customFormat="1">
      <c r="B193" s="247"/>
      <c r="C193" s="248"/>
      <c r="D193" s="234" t="s">
        <v>152</v>
      </c>
      <c r="E193" s="249" t="s">
        <v>19</v>
      </c>
      <c r="F193" s="250" t="s">
        <v>85</v>
      </c>
      <c r="G193" s="248"/>
      <c r="H193" s="251">
        <v>2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AT193" s="257" t="s">
        <v>152</v>
      </c>
      <c r="AU193" s="257" t="s">
        <v>85</v>
      </c>
      <c r="AV193" s="13" t="s">
        <v>85</v>
      </c>
      <c r="AW193" s="13" t="s">
        <v>37</v>
      </c>
      <c r="AX193" s="13" t="s">
        <v>76</v>
      </c>
      <c r="AY193" s="257" t="s">
        <v>141</v>
      </c>
    </row>
    <row r="194" s="14" customFormat="1">
      <c r="B194" s="258"/>
      <c r="C194" s="259"/>
      <c r="D194" s="234" t="s">
        <v>152</v>
      </c>
      <c r="E194" s="260" t="s">
        <v>19</v>
      </c>
      <c r="F194" s="261" t="s">
        <v>155</v>
      </c>
      <c r="G194" s="259"/>
      <c r="H194" s="262">
        <v>2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AT194" s="268" t="s">
        <v>152</v>
      </c>
      <c r="AU194" s="268" t="s">
        <v>85</v>
      </c>
      <c r="AV194" s="14" t="s">
        <v>148</v>
      </c>
      <c r="AW194" s="14" t="s">
        <v>37</v>
      </c>
      <c r="AX194" s="14" t="s">
        <v>83</v>
      </c>
      <c r="AY194" s="268" t="s">
        <v>141</v>
      </c>
    </row>
    <row r="195" s="1" customFormat="1" ht="16.5" customHeight="1">
      <c r="B195" s="38"/>
      <c r="C195" s="221" t="s">
        <v>281</v>
      </c>
      <c r="D195" s="221" t="s">
        <v>143</v>
      </c>
      <c r="E195" s="222" t="s">
        <v>282</v>
      </c>
      <c r="F195" s="223" t="s">
        <v>283</v>
      </c>
      <c r="G195" s="224" t="s">
        <v>277</v>
      </c>
      <c r="H195" s="225">
        <v>1</v>
      </c>
      <c r="I195" s="226"/>
      <c r="J195" s="227">
        <f>ROUND(I195*H195,2)</f>
        <v>0</v>
      </c>
      <c r="K195" s="223" t="s">
        <v>147</v>
      </c>
      <c r="L195" s="43"/>
      <c r="M195" s="228" t="s">
        <v>19</v>
      </c>
      <c r="N195" s="229" t="s">
        <v>47</v>
      </c>
      <c r="O195" s="83"/>
      <c r="P195" s="230">
        <f>O195*H195</f>
        <v>0</v>
      </c>
      <c r="Q195" s="230">
        <v>0</v>
      </c>
      <c r="R195" s="230">
        <f>Q195*H195</f>
        <v>0</v>
      </c>
      <c r="S195" s="230">
        <v>0.0018</v>
      </c>
      <c r="T195" s="231">
        <f>S195*H195</f>
        <v>0.0018</v>
      </c>
      <c r="AR195" s="232" t="s">
        <v>148</v>
      </c>
      <c r="AT195" s="232" t="s">
        <v>143</v>
      </c>
      <c r="AU195" s="232" t="s">
        <v>85</v>
      </c>
      <c r="AY195" s="17" t="s">
        <v>141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83</v>
      </c>
      <c r="BK195" s="233">
        <f>ROUND(I195*H195,2)</f>
        <v>0</v>
      </c>
      <c r="BL195" s="17" t="s">
        <v>148</v>
      </c>
      <c r="BM195" s="232" t="s">
        <v>284</v>
      </c>
    </row>
    <row r="196" s="1" customFormat="1">
      <c r="B196" s="38"/>
      <c r="C196" s="39"/>
      <c r="D196" s="234" t="s">
        <v>150</v>
      </c>
      <c r="E196" s="39"/>
      <c r="F196" s="235" t="s">
        <v>285</v>
      </c>
      <c r="G196" s="39"/>
      <c r="H196" s="39"/>
      <c r="I196" s="147"/>
      <c r="J196" s="39"/>
      <c r="K196" s="39"/>
      <c r="L196" s="43"/>
      <c r="M196" s="236"/>
      <c r="N196" s="83"/>
      <c r="O196" s="83"/>
      <c r="P196" s="83"/>
      <c r="Q196" s="83"/>
      <c r="R196" s="83"/>
      <c r="S196" s="83"/>
      <c r="T196" s="84"/>
      <c r="AT196" s="17" t="s">
        <v>150</v>
      </c>
      <c r="AU196" s="17" t="s">
        <v>85</v>
      </c>
    </row>
    <row r="197" s="12" customFormat="1">
      <c r="B197" s="237"/>
      <c r="C197" s="238"/>
      <c r="D197" s="234" t="s">
        <v>152</v>
      </c>
      <c r="E197" s="239" t="s">
        <v>19</v>
      </c>
      <c r="F197" s="240" t="s">
        <v>286</v>
      </c>
      <c r="G197" s="238"/>
      <c r="H197" s="239" t="s">
        <v>19</v>
      </c>
      <c r="I197" s="241"/>
      <c r="J197" s="238"/>
      <c r="K197" s="238"/>
      <c r="L197" s="242"/>
      <c r="M197" s="243"/>
      <c r="N197" s="244"/>
      <c r="O197" s="244"/>
      <c r="P197" s="244"/>
      <c r="Q197" s="244"/>
      <c r="R197" s="244"/>
      <c r="S197" s="244"/>
      <c r="T197" s="245"/>
      <c r="AT197" s="246" t="s">
        <v>152</v>
      </c>
      <c r="AU197" s="246" t="s">
        <v>85</v>
      </c>
      <c r="AV197" s="12" t="s">
        <v>83</v>
      </c>
      <c r="AW197" s="12" t="s">
        <v>37</v>
      </c>
      <c r="AX197" s="12" t="s">
        <v>76</v>
      </c>
      <c r="AY197" s="246" t="s">
        <v>141</v>
      </c>
    </row>
    <row r="198" s="13" customFormat="1">
      <c r="B198" s="247"/>
      <c r="C198" s="248"/>
      <c r="D198" s="234" t="s">
        <v>152</v>
      </c>
      <c r="E198" s="249" t="s">
        <v>19</v>
      </c>
      <c r="F198" s="250" t="s">
        <v>83</v>
      </c>
      <c r="G198" s="248"/>
      <c r="H198" s="251">
        <v>1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AT198" s="257" t="s">
        <v>152</v>
      </c>
      <c r="AU198" s="257" t="s">
        <v>85</v>
      </c>
      <c r="AV198" s="13" t="s">
        <v>85</v>
      </c>
      <c r="AW198" s="13" t="s">
        <v>37</v>
      </c>
      <c r="AX198" s="13" t="s">
        <v>76</v>
      </c>
      <c r="AY198" s="257" t="s">
        <v>141</v>
      </c>
    </row>
    <row r="199" s="14" customFormat="1">
      <c r="B199" s="258"/>
      <c r="C199" s="259"/>
      <c r="D199" s="234" t="s">
        <v>152</v>
      </c>
      <c r="E199" s="260" t="s">
        <v>19</v>
      </c>
      <c r="F199" s="261" t="s">
        <v>155</v>
      </c>
      <c r="G199" s="259"/>
      <c r="H199" s="262">
        <v>1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AT199" s="268" t="s">
        <v>152</v>
      </c>
      <c r="AU199" s="268" t="s">
        <v>85</v>
      </c>
      <c r="AV199" s="14" t="s">
        <v>148</v>
      </c>
      <c r="AW199" s="14" t="s">
        <v>37</v>
      </c>
      <c r="AX199" s="14" t="s">
        <v>83</v>
      </c>
      <c r="AY199" s="268" t="s">
        <v>141</v>
      </c>
    </row>
    <row r="200" s="1" customFormat="1" ht="16.5" customHeight="1">
      <c r="B200" s="38"/>
      <c r="C200" s="221" t="s">
        <v>287</v>
      </c>
      <c r="D200" s="221" t="s">
        <v>143</v>
      </c>
      <c r="E200" s="222" t="s">
        <v>288</v>
      </c>
      <c r="F200" s="223" t="s">
        <v>289</v>
      </c>
      <c r="G200" s="224" t="s">
        <v>277</v>
      </c>
      <c r="H200" s="225">
        <v>1.6000000000000001</v>
      </c>
      <c r="I200" s="226"/>
      <c r="J200" s="227">
        <f>ROUND(I200*H200,2)</f>
        <v>0</v>
      </c>
      <c r="K200" s="223" t="s">
        <v>147</v>
      </c>
      <c r="L200" s="43"/>
      <c r="M200" s="228" t="s">
        <v>19</v>
      </c>
      <c r="N200" s="229" t="s">
        <v>47</v>
      </c>
      <c r="O200" s="83"/>
      <c r="P200" s="230">
        <f>O200*H200</f>
        <v>0</v>
      </c>
      <c r="Q200" s="230">
        <v>0</v>
      </c>
      <c r="R200" s="230">
        <f>Q200*H200</f>
        <v>0</v>
      </c>
      <c r="S200" s="230">
        <v>0.024</v>
      </c>
      <c r="T200" s="231">
        <f>S200*H200</f>
        <v>0.038400000000000004</v>
      </c>
      <c r="AR200" s="232" t="s">
        <v>148</v>
      </c>
      <c r="AT200" s="232" t="s">
        <v>143</v>
      </c>
      <c r="AU200" s="232" t="s">
        <v>85</v>
      </c>
      <c r="AY200" s="17" t="s">
        <v>141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83</v>
      </c>
      <c r="BK200" s="233">
        <f>ROUND(I200*H200,2)</f>
        <v>0</v>
      </c>
      <c r="BL200" s="17" t="s">
        <v>148</v>
      </c>
      <c r="BM200" s="232" t="s">
        <v>290</v>
      </c>
    </row>
    <row r="201" s="1" customFormat="1">
      <c r="B201" s="38"/>
      <c r="C201" s="39"/>
      <c r="D201" s="234" t="s">
        <v>150</v>
      </c>
      <c r="E201" s="39"/>
      <c r="F201" s="235" t="s">
        <v>291</v>
      </c>
      <c r="G201" s="39"/>
      <c r="H201" s="39"/>
      <c r="I201" s="147"/>
      <c r="J201" s="39"/>
      <c r="K201" s="39"/>
      <c r="L201" s="43"/>
      <c r="M201" s="236"/>
      <c r="N201" s="83"/>
      <c r="O201" s="83"/>
      <c r="P201" s="83"/>
      <c r="Q201" s="83"/>
      <c r="R201" s="83"/>
      <c r="S201" s="83"/>
      <c r="T201" s="84"/>
      <c r="AT201" s="17" t="s">
        <v>150</v>
      </c>
      <c r="AU201" s="17" t="s">
        <v>85</v>
      </c>
    </row>
    <row r="202" s="12" customFormat="1">
      <c r="B202" s="237"/>
      <c r="C202" s="238"/>
      <c r="D202" s="234" t="s">
        <v>152</v>
      </c>
      <c r="E202" s="239" t="s">
        <v>19</v>
      </c>
      <c r="F202" s="240" t="s">
        <v>292</v>
      </c>
      <c r="G202" s="238"/>
      <c r="H202" s="239" t="s">
        <v>19</v>
      </c>
      <c r="I202" s="241"/>
      <c r="J202" s="238"/>
      <c r="K202" s="238"/>
      <c r="L202" s="242"/>
      <c r="M202" s="243"/>
      <c r="N202" s="244"/>
      <c r="O202" s="244"/>
      <c r="P202" s="244"/>
      <c r="Q202" s="244"/>
      <c r="R202" s="244"/>
      <c r="S202" s="244"/>
      <c r="T202" s="245"/>
      <c r="AT202" s="246" t="s">
        <v>152</v>
      </c>
      <c r="AU202" s="246" t="s">
        <v>85</v>
      </c>
      <c r="AV202" s="12" t="s">
        <v>83</v>
      </c>
      <c r="AW202" s="12" t="s">
        <v>37</v>
      </c>
      <c r="AX202" s="12" t="s">
        <v>76</v>
      </c>
      <c r="AY202" s="246" t="s">
        <v>141</v>
      </c>
    </row>
    <row r="203" s="13" customFormat="1">
      <c r="B203" s="247"/>
      <c r="C203" s="248"/>
      <c r="D203" s="234" t="s">
        <v>152</v>
      </c>
      <c r="E203" s="249" t="s">
        <v>19</v>
      </c>
      <c r="F203" s="250" t="s">
        <v>207</v>
      </c>
      <c r="G203" s="248"/>
      <c r="H203" s="251">
        <v>1.6000000000000001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AT203" s="257" t="s">
        <v>152</v>
      </c>
      <c r="AU203" s="257" t="s">
        <v>85</v>
      </c>
      <c r="AV203" s="13" t="s">
        <v>85</v>
      </c>
      <c r="AW203" s="13" t="s">
        <v>37</v>
      </c>
      <c r="AX203" s="13" t="s">
        <v>76</v>
      </c>
      <c r="AY203" s="257" t="s">
        <v>141</v>
      </c>
    </row>
    <row r="204" s="14" customFormat="1">
      <c r="B204" s="258"/>
      <c r="C204" s="259"/>
      <c r="D204" s="234" t="s">
        <v>152</v>
      </c>
      <c r="E204" s="260" t="s">
        <v>19</v>
      </c>
      <c r="F204" s="261" t="s">
        <v>155</v>
      </c>
      <c r="G204" s="259"/>
      <c r="H204" s="262">
        <v>1.6000000000000001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AT204" s="268" t="s">
        <v>152</v>
      </c>
      <c r="AU204" s="268" t="s">
        <v>85</v>
      </c>
      <c r="AV204" s="14" t="s">
        <v>148</v>
      </c>
      <c r="AW204" s="14" t="s">
        <v>37</v>
      </c>
      <c r="AX204" s="14" t="s">
        <v>83</v>
      </c>
      <c r="AY204" s="268" t="s">
        <v>141</v>
      </c>
    </row>
    <row r="205" s="1" customFormat="1" ht="16.5" customHeight="1">
      <c r="B205" s="38"/>
      <c r="C205" s="221" t="s">
        <v>7</v>
      </c>
      <c r="D205" s="221" t="s">
        <v>143</v>
      </c>
      <c r="E205" s="222" t="s">
        <v>293</v>
      </c>
      <c r="F205" s="223" t="s">
        <v>294</v>
      </c>
      <c r="G205" s="224" t="s">
        <v>295</v>
      </c>
      <c r="H205" s="225">
        <v>1</v>
      </c>
      <c r="I205" s="226"/>
      <c r="J205" s="227">
        <f>ROUND(I205*H205,2)</f>
        <v>0</v>
      </c>
      <c r="K205" s="223" t="s">
        <v>296</v>
      </c>
      <c r="L205" s="43"/>
      <c r="M205" s="228" t="s">
        <v>19</v>
      </c>
      <c r="N205" s="229" t="s">
        <v>47</v>
      </c>
      <c r="O205" s="83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AR205" s="232" t="s">
        <v>148</v>
      </c>
      <c r="AT205" s="232" t="s">
        <v>143</v>
      </c>
      <c r="AU205" s="232" t="s">
        <v>85</v>
      </c>
      <c r="AY205" s="17" t="s">
        <v>141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7" t="s">
        <v>83</v>
      </c>
      <c r="BK205" s="233">
        <f>ROUND(I205*H205,2)</f>
        <v>0</v>
      </c>
      <c r="BL205" s="17" t="s">
        <v>148</v>
      </c>
      <c r="BM205" s="232" t="s">
        <v>297</v>
      </c>
    </row>
    <row r="206" s="1" customFormat="1">
      <c r="B206" s="38"/>
      <c r="C206" s="39"/>
      <c r="D206" s="234" t="s">
        <v>150</v>
      </c>
      <c r="E206" s="39"/>
      <c r="F206" s="235" t="s">
        <v>294</v>
      </c>
      <c r="G206" s="39"/>
      <c r="H206" s="39"/>
      <c r="I206" s="147"/>
      <c r="J206" s="39"/>
      <c r="K206" s="39"/>
      <c r="L206" s="43"/>
      <c r="M206" s="236"/>
      <c r="N206" s="83"/>
      <c r="O206" s="83"/>
      <c r="P206" s="83"/>
      <c r="Q206" s="83"/>
      <c r="R206" s="83"/>
      <c r="S206" s="83"/>
      <c r="T206" s="84"/>
      <c r="AT206" s="17" t="s">
        <v>150</v>
      </c>
      <c r="AU206" s="17" t="s">
        <v>85</v>
      </c>
    </row>
    <row r="207" s="1" customFormat="1">
      <c r="B207" s="38"/>
      <c r="C207" s="39"/>
      <c r="D207" s="234" t="s">
        <v>298</v>
      </c>
      <c r="E207" s="39"/>
      <c r="F207" s="279" t="s">
        <v>299</v>
      </c>
      <c r="G207" s="39"/>
      <c r="H207" s="39"/>
      <c r="I207" s="147"/>
      <c r="J207" s="39"/>
      <c r="K207" s="39"/>
      <c r="L207" s="43"/>
      <c r="M207" s="236"/>
      <c r="N207" s="83"/>
      <c r="O207" s="83"/>
      <c r="P207" s="83"/>
      <c r="Q207" s="83"/>
      <c r="R207" s="83"/>
      <c r="S207" s="83"/>
      <c r="T207" s="84"/>
      <c r="AT207" s="17" t="s">
        <v>298</v>
      </c>
      <c r="AU207" s="17" t="s">
        <v>85</v>
      </c>
    </row>
    <row r="208" s="1" customFormat="1" ht="16.5" customHeight="1">
      <c r="B208" s="38"/>
      <c r="C208" s="221" t="s">
        <v>300</v>
      </c>
      <c r="D208" s="221" t="s">
        <v>143</v>
      </c>
      <c r="E208" s="222" t="s">
        <v>301</v>
      </c>
      <c r="F208" s="223" t="s">
        <v>302</v>
      </c>
      <c r="G208" s="224" t="s">
        <v>295</v>
      </c>
      <c r="H208" s="225">
        <v>2</v>
      </c>
      <c r="I208" s="226"/>
      <c r="J208" s="227">
        <f>ROUND(I208*H208,2)</f>
        <v>0</v>
      </c>
      <c r="K208" s="223" t="s">
        <v>296</v>
      </c>
      <c r="L208" s="43"/>
      <c r="M208" s="228" t="s">
        <v>19</v>
      </c>
      <c r="N208" s="229" t="s">
        <v>47</v>
      </c>
      <c r="O208" s="83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AR208" s="232" t="s">
        <v>148</v>
      </c>
      <c r="AT208" s="232" t="s">
        <v>143</v>
      </c>
      <c r="AU208" s="232" t="s">
        <v>85</v>
      </c>
      <c r="AY208" s="17" t="s">
        <v>141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83</v>
      </c>
      <c r="BK208" s="233">
        <f>ROUND(I208*H208,2)</f>
        <v>0</v>
      </c>
      <c r="BL208" s="17" t="s">
        <v>148</v>
      </c>
      <c r="BM208" s="232" t="s">
        <v>303</v>
      </c>
    </row>
    <row r="209" s="1" customFormat="1">
      <c r="B209" s="38"/>
      <c r="C209" s="39"/>
      <c r="D209" s="234" t="s">
        <v>150</v>
      </c>
      <c r="E209" s="39"/>
      <c r="F209" s="235" t="s">
        <v>302</v>
      </c>
      <c r="G209" s="39"/>
      <c r="H209" s="39"/>
      <c r="I209" s="147"/>
      <c r="J209" s="39"/>
      <c r="K209" s="39"/>
      <c r="L209" s="43"/>
      <c r="M209" s="236"/>
      <c r="N209" s="83"/>
      <c r="O209" s="83"/>
      <c r="P209" s="83"/>
      <c r="Q209" s="83"/>
      <c r="R209" s="83"/>
      <c r="S209" s="83"/>
      <c r="T209" s="84"/>
      <c r="AT209" s="17" t="s">
        <v>150</v>
      </c>
      <c r="AU209" s="17" t="s">
        <v>85</v>
      </c>
    </row>
    <row r="210" s="1" customFormat="1">
      <c r="B210" s="38"/>
      <c r="C210" s="39"/>
      <c r="D210" s="234" t="s">
        <v>298</v>
      </c>
      <c r="E210" s="39"/>
      <c r="F210" s="279" t="s">
        <v>304</v>
      </c>
      <c r="G210" s="39"/>
      <c r="H210" s="39"/>
      <c r="I210" s="147"/>
      <c r="J210" s="39"/>
      <c r="K210" s="39"/>
      <c r="L210" s="43"/>
      <c r="M210" s="236"/>
      <c r="N210" s="83"/>
      <c r="O210" s="83"/>
      <c r="P210" s="83"/>
      <c r="Q210" s="83"/>
      <c r="R210" s="83"/>
      <c r="S210" s="83"/>
      <c r="T210" s="84"/>
      <c r="AT210" s="17" t="s">
        <v>298</v>
      </c>
      <c r="AU210" s="17" t="s">
        <v>85</v>
      </c>
    </row>
    <row r="211" s="11" customFormat="1" ht="22.8" customHeight="1">
      <c r="B211" s="205"/>
      <c r="C211" s="206"/>
      <c r="D211" s="207" t="s">
        <v>75</v>
      </c>
      <c r="E211" s="219" t="s">
        <v>305</v>
      </c>
      <c r="F211" s="219" t="s">
        <v>306</v>
      </c>
      <c r="G211" s="206"/>
      <c r="H211" s="206"/>
      <c r="I211" s="209"/>
      <c r="J211" s="220">
        <f>BK211</f>
        <v>0</v>
      </c>
      <c r="K211" s="206"/>
      <c r="L211" s="211"/>
      <c r="M211" s="212"/>
      <c r="N211" s="213"/>
      <c r="O211" s="213"/>
      <c r="P211" s="214">
        <f>SUM(P212:P251)</f>
        <v>0</v>
      </c>
      <c r="Q211" s="213"/>
      <c r="R211" s="214">
        <f>SUM(R212:R251)</f>
        <v>0.078901929999999995</v>
      </c>
      <c r="S211" s="213"/>
      <c r="T211" s="215">
        <f>SUM(T212:T251)</f>
        <v>0.050277500000000003</v>
      </c>
      <c r="AR211" s="216" t="s">
        <v>85</v>
      </c>
      <c r="AT211" s="217" t="s">
        <v>75</v>
      </c>
      <c r="AU211" s="217" t="s">
        <v>83</v>
      </c>
      <c r="AY211" s="216" t="s">
        <v>141</v>
      </c>
      <c r="BK211" s="218">
        <f>SUM(BK212:BK251)</f>
        <v>0</v>
      </c>
    </row>
    <row r="212" s="1" customFormat="1" ht="16.5" customHeight="1">
      <c r="B212" s="38"/>
      <c r="C212" s="221" t="s">
        <v>307</v>
      </c>
      <c r="D212" s="221" t="s">
        <v>143</v>
      </c>
      <c r="E212" s="222" t="s">
        <v>308</v>
      </c>
      <c r="F212" s="223" t="s">
        <v>309</v>
      </c>
      <c r="G212" s="224" t="s">
        <v>146</v>
      </c>
      <c r="H212" s="225">
        <v>20.111000000000001</v>
      </c>
      <c r="I212" s="226"/>
      <c r="J212" s="227">
        <f>ROUND(I212*H212,2)</f>
        <v>0</v>
      </c>
      <c r="K212" s="223" t="s">
        <v>147</v>
      </c>
      <c r="L212" s="43"/>
      <c r="M212" s="228" t="s">
        <v>19</v>
      </c>
      <c r="N212" s="229" t="s">
        <v>47</v>
      </c>
      <c r="O212" s="83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AR212" s="232" t="s">
        <v>148</v>
      </c>
      <c r="AT212" s="232" t="s">
        <v>143</v>
      </c>
      <c r="AU212" s="232" t="s">
        <v>85</v>
      </c>
      <c r="AY212" s="17" t="s">
        <v>141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7" t="s">
        <v>83</v>
      </c>
      <c r="BK212" s="233">
        <f>ROUND(I212*H212,2)</f>
        <v>0</v>
      </c>
      <c r="BL212" s="17" t="s">
        <v>148</v>
      </c>
      <c r="BM212" s="232" t="s">
        <v>310</v>
      </c>
    </row>
    <row r="213" s="1" customFormat="1">
      <c r="B213" s="38"/>
      <c r="C213" s="39"/>
      <c r="D213" s="234" t="s">
        <v>150</v>
      </c>
      <c r="E213" s="39"/>
      <c r="F213" s="235" t="s">
        <v>311</v>
      </c>
      <c r="G213" s="39"/>
      <c r="H213" s="39"/>
      <c r="I213" s="147"/>
      <c r="J213" s="39"/>
      <c r="K213" s="39"/>
      <c r="L213" s="43"/>
      <c r="M213" s="236"/>
      <c r="N213" s="83"/>
      <c r="O213" s="83"/>
      <c r="P213" s="83"/>
      <c r="Q213" s="83"/>
      <c r="R213" s="83"/>
      <c r="S213" s="83"/>
      <c r="T213" s="84"/>
      <c r="AT213" s="17" t="s">
        <v>150</v>
      </c>
      <c r="AU213" s="17" t="s">
        <v>85</v>
      </c>
    </row>
    <row r="214" s="12" customFormat="1">
      <c r="B214" s="237"/>
      <c r="C214" s="238"/>
      <c r="D214" s="234" t="s">
        <v>152</v>
      </c>
      <c r="E214" s="239" t="s">
        <v>19</v>
      </c>
      <c r="F214" s="240" t="s">
        <v>312</v>
      </c>
      <c r="G214" s="238"/>
      <c r="H214" s="239" t="s">
        <v>19</v>
      </c>
      <c r="I214" s="241"/>
      <c r="J214" s="238"/>
      <c r="K214" s="238"/>
      <c r="L214" s="242"/>
      <c r="M214" s="243"/>
      <c r="N214" s="244"/>
      <c r="O214" s="244"/>
      <c r="P214" s="244"/>
      <c r="Q214" s="244"/>
      <c r="R214" s="244"/>
      <c r="S214" s="244"/>
      <c r="T214" s="245"/>
      <c r="AT214" s="246" t="s">
        <v>152</v>
      </c>
      <c r="AU214" s="246" t="s">
        <v>85</v>
      </c>
      <c r="AV214" s="12" t="s">
        <v>83</v>
      </c>
      <c r="AW214" s="12" t="s">
        <v>37</v>
      </c>
      <c r="AX214" s="12" t="s">
        <v>76</v>
      </c>
      <c r="AY214" s="246" t="s">
        <v>141</v>
      </c>
    </row>
    <row r="215" s="13" customFormat="1">
      <c r="B215" s="247"/>
      <c r="C215" s="248"/>
      <c r="D215" s="234" t="s">
        <v>152</v>
      </c>
      <c r="E215" s="249" t="s">
        <v>19</v>
      </c>
      <c r="F215" s="250" t="s">
        <v>191</v>
      </c>
      <c r="G215" s="248"/>
      <c r="H215" s="251">
        <v>20.111000000000001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152</v>
      </c>
      <c r="AU215" s="257" t="s">
        <v>85</v>
      </c>
      <c r="AV215" s="13" t="s">
        <v>85</v>
      </c>
      <c r="AW215" s="13" t="s">
        <v>37</v>
      </c>
      <c r="AX215" s="13" t="s">
        <v>76</v>
      </c>
      <c r="AY215" s="257" t="s">
        <v>141</v>
      </c>
    </row>
    <row r="216" s="14" customFormat="1">
      <c r="B216" s="258"/>
      <c r="C216" s="259"/>
      <c r="D216" s="234" t="s">
        <v>152</v>
      </c>
      <c r="E216" s="260" t="s">
        <v>19</v>
      </c>
      <c r="F216" s="261" t="s">
        <v>155</v>
      </c>
      <c r="G216" s="259"/>
      <c r="H216" s="262">
        <v>20.111000000000001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AT216" s="268" t="s">
        <v>152</v>
      </c>
      <c r="AU216" s="268" t="s">
        <v>85</v>
      </c>
      <c r="AV216" s="14" t="s">
        <v>148</v>
      </c>
      <c r="AW216" s="14" t="s">
        <v>37</v>
      </c>
      <c r="AX216" s="14" t="s">
        <v>83</v>
      </c>
      <c r="AY216" s="268" t="s">
        <v>141</v>
      </c>
    </row>
    <row r="217" s="1" customFormat="1" ht="16.5" customHeight="1">
      <c r="B217" s="38"/>
      <c r="C217" s="221" t="s">
        <v>313</v>
      </c>
      <c r="D217" s="221" t="s">
        <v>143</v>
      </c>
      <c r="E217" s="222" t="s">
        <v>314</v>
      </c>
      <c r="F217" s="223" t="s">
        <v>315</v>
      </c>
      <c r="G217" s="224" t="s">
        <v>146</v>
      </c>
      <c r="H217" s="225">
        <v>20.111000000000001</v>
      </c>
      <c r="I217" s="226"/>
      <c r="J217" s="227">
        <f>ROUND(I217*H217,2)</f>
        <v>0</v>
      </c>
      <c r="K217" s="223" t="s">
        <v>147</v>
      </c>
      <c r="L217" s="43"/>
      <c r="M217" s="228" t="s">
        <v>19</v>
      </c>
      <c r="N217" s="229" t="s">
        <v>47</v>
      </c>
      <c r="O217" s="83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AR217" s="232" t="s">
        <v>148</v>
      </c>
      <c r="AT217" s="232" t="s">
        <v>143</v>
      </c>
      <c r="AU217" s="232" t="s">
        <v>85</v>
      </c>
      <c r="AY217" s="17" t="s">
        <v>141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7" t="s">
        <v>83</v>
      </c>
      <c r="BK217" s="233">
        <f>ROUND(I217*H217,2)</f>
        <v>0</v>
      </c>
      <c r="BL217" s="17" t="s">
        <v>148</v>
      </c>
      <c r="BM217" s="232" t="s">
        <v>316</v>
      </c>
    </row>
    <row r="218" s="1" customFormat="1">
      <c r="B218" s="38"/>
      <c r="C218" s="39"/>
      <c r="D218" s="234" t="s">
        <v>150</v>
      </c>
      <c r="E218" s="39"/>
      <c r="F218" s="235" t="s">
        <v>317</v>
      </c>
      <c r="G218" s="39"/>
      <c r="H218" s="39"/>
      <c r="I218" s="147"/>
      <c r="J218" s="39"/>
      <c r="K218" s="39"/>
      <c r="L218" s="43"/>
      <c r="M218" s="236"/>
      <c r="N218" s="83"/>
      <c r="O218" s="83"/>
      <c r="P218" s="83"/>
      <c r="Q218" s="83"/>
      <c r="R218" s="83"/>
      <c r="S218" s="83"/>
      <c r="T218" s="84"/>
      <c r="AT218" s="17" t="s">
        <v>150</v>
      </c>
      <c r="AU218" s="17" t="s">
        <v>85</v>
      </c>
    </row>
    <row r="219" s="12" customFormat="1">
      <c r="B219" s="237"/>
      <c r="C219" s="238"/>
      <c r="D219" s="234" t="s">
        <v>152</v>
      </c>
      <c r="E219" s="239" t="s">
        <v>19</v>
      </c>
      <c r="F219" s="240" t="s">
        <v>312</v>
      </c>
      <c r="G219" s="238"/>
      <c r="H219" s="239" t="s">
        <v>19</v>
      </c>
      <c r="I219" s="241"/>
      <c r="J219" s="238"/>
      <c r="K219" s="238"/>
      <c r="L219" s="242"/>
      <c r="M219" s="243"/>
      <c r="N219" s="244"/>
      <c r="O219" s="244"/>
      <c r="P219" s="244"/>
      <c r="Q219" s="244"/>
      <c r="R219" s="244"/>
      <c r="S219" s="244"/>
      <c r="T219" s="245"/>
      <c r="AT219" s="246" t="s">
        <v>152</v>
      </c>
      <c r="AU219" s="246" t="s">
        <v>85</v>
      </c>
      <c r="AV219" s="12" t="s">
        <v>83</v>
      </c>
      <c r="AW219" s="12" t="s">
        <v>37</v>
      </c>
      <c r="AX219" s="12" t="s">
        <v>76</v>
      </c>
      <c r="AY219" s="246" t="s">
        <v>141</v>
      </c>
    </row>
    <row r="220" s="13" customFormat="1">
      <c r="B220" s="247"/>
      <c r="C220" s="248"/>
      <c r="D220" s="234" t="s">
        <v>152</v>
      </c>
      <c r="E220" s="249" t="s">
        <v>19</v>
      </c>
      <c r="F220" s="250" t="s">
        <v>191</v>
      </c>
      <c r="G220" s="248"/>
      <c r="H220" s="251">
        <v>20.111000000000001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AT220" s="257" t="s">
        <v>152</v>
      </c>
      <c r="AU220" s="257" t="s">
        <v>85</v>
      </c>
      <c r="AV220" s="13" t="s">
        <v>85</v>
      </c>
      <c r="AW220" s="13" t="s">
        <v>37</v>
      </c>
      <c r="AX220" s="13" t="s">
        <v>76</v>
      </c>
      <c r="AY220" s="257" t="s">
        <v>141</v>
      </c>
    </row>
    <row r="221" s="14" customFormat="1">
      <c r="B221" s="258"/>
      <c r="C221" s="259"/>
      <c r="D221" s="234" t="s">
        <v>152</v>
      </c>
      <c r="E221" s="260" t="s">
        <v>19</v>
      </c>
      <c r="F221" s="261" t="s">
        <v>155</v>
      </c>
      <c r="G221" s="259"/>
      <c r="H221" s="262">
        <v>20.111000000000001</v>
      </c>
      <c r="I221" s="263"/>
      <c r="J221" s="259"/>
      <c r="K221" s="259"/>
      <c r="L221" s="264"/>
      <c r="M221" s="265"/>
      <c r="N221" s="266"/>
      <c r="O221" s="266"/>
      <c r="P221" s="266"/>
      <c r="Q221" s="266"/>
      <c r="R221" s="266"/>
      <c r="S221" s="266"/>
      <c r="T221" s="267"/>
      <c r="AT221" s="268" t="s">
        <v>152</v>
      </c>
      <c r="AU221" s="268" t="s">
        <v>85</v>
      </c>
      <c r="AV221" s="14" t="s">
        <v>148</v>
      </c>
      <c r="AW221" s="14" t="s">
        <v>37</v>
      </c>
      <c r="AX221" s="14" t="s">
        <v>83</v>
      </c>
      <c r="AY221" s="268" t="s">
        <v>141</v>
      </c>
    </row>
    <row r="222" s="1" customFormat="1" ht="16.5" customHeight="1">
      <c r="B222" s="38"/>
      <c r="C222" s="221" t="s">
        <v>318</v>
      </c>
      <c r="D222" s="221" t="s">
        <v>143</v>
      </c>
      <c r="E222" s="222" t="s">
        <v>319</v>
      </c>
      <c r="F222" s="223" t="s">
        <v>320</v>
      </c>
      <c r="G222" s="224" t="s">
        <v>146</v>
      </c>
      <c r="H222" s="225">
        <v>20.111000000000001</v>
      </c>
      <c r="I222" s="226"/>
      <c r="J222" s="227">
        <f>ROUND(I222*H222,2)</f>
        <v>0</v>
      </c>
      <c r="K222" s="223" t="s">
        <v>147</v>
      </c>
      <c r="L222" s="43"/>
      <c r="M222" s="228" t="s">
        <v>19</v>
      </c>
      <c r="N222" s="229" t="s">
        <v>47</v>
      </c>
      <c r="O222" s="83"/>
      <c r="P222" s="230">
        <f>O222*H222</f>
        <v>0</v>
      </c>
      <c r="Q222" s="230">
        <v>3.0000000000000001E-05</v>
      </c>
      <c r="R222" s="230">
        <f>Q222*H222</f>
        <v>0.00060333000000000001</v>
      </c>
      <c r="S222" s="230">
        <v>0</v>
      </c>
      <c r="T222" s="231">
        <f>S222*H222</f>
        <v>0</v>
      </c>
      <c r="AR222" s="232" t="s">
        <v>148</v>
      </c>
      <c r="AT222" s="232" t="s">
        <v>143</v>
      </c>
      <c r="AU222" s="232" t="s">
        <v>85</v>
      </c>
      <c r="AY222" s="17" t="s">
        <v>141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7" t="s">
        <v>83</v>
      </c>
      <c r="BK222" s="233">
        <f>ROUND(I222*H222,2)</f>
        <v>0</v>
      </c>
      <c r="BL222" s="17" t="s">
        <v>148</v>
      </c>
      <c r="BM222" s="232" t="s">
        <v>321</v>
      </c>
    </row>
    <row r="223" s="1" customFormat="1">
      <c r="B223" s="38"/>
      <c r="C223" s="39"/>
      <c r="D223" s="234" t="s">
        <v>150</v>
      </c>
      <c r="E223" s="39"/>
      <c r="F223" s="235" t="s">
        <v>322</v>
      </c>
      <c r="G223" s="39"/>
      <c r="H223" s="39"/>
      <c r="I223" s="147"/>
      <c r="J223" s="39"/>
      <c r="K223" s="39"/>
      <c r="L223" s="43"/>
      <c r="M223" s="236"/>
      <c r="N223" s="83"/>
      <c r="O223" s="83"/>
      <c r="P223" s="83"/>
      <c r="Q223" s="83"/>
      <c r="R223" s="83"/>
      <c r="S223" s="83"/>
      <c r="T223" s="84"/>
      <c r="AT223" s="17" t="s">
        <v>150</v>
      </c>
      <c r="AU223" s="17" t="s">
        <v>85</v>
      </c>
    </row>
    <row r="224" s="12" customFormat="1">
      <c r="B224" s="237"/>
      <c r="C224" s="238"/>
      <c r="D224" s="234" t="s">
        <v>152</v>
      </c>
      <c r="E224" s="239" t="s">
        <v>19</v>
      </c>
      <c r="F224" s="240" t="s">
        <v>323</v>
      </c>
      <c r="G224" s="238"/>
      <c r="H224" s="239" t="s">
        <v>19</v>
      </c>
      <c r="I224" s="241"/>
      <c r="J224" s="238"/>
      <c r="K224" s="238"/>
      <c r="L224" s="242"/>
      <c r="M224" s="243"/>
      <c r="N224" s="244"/>
      <c r="O224" s="244"/>
      <c r="P224" s="244"/>
      <c r="Q224" s="244"/>
      <c r="R224" s="244"/>
      <c r="S224" s="244"/>
      <c r="T224" s="245"/>
      <c r="AT224" s="246" t="s">
        <v>152</v>
      </c>
      <c r="AU224" s="246" t="s">
        <v>85</v>
      </c>
      <c r="AV224" s="12" t="s">
        <v>83</v>
      </c>
      <c r="AW224" s="12" t="s">
        <v>37</v>
      </c>
      <c r="AX224" s="12" t="s">
        <v>76</v>
      </c>
      <c r="AY224" s="246" t="s">
        <v>141</v>
      </c>
    </row>
    <row r="225" s="13" customFormat="1">
      <c r="B225" s="247"/>
      <c r="C225" s="248"/>
      <c r="D225" s="234" t="s">
        <v>152</v>
      </c>
      <c r="E225" s="249" t="s">
        <v>19</v>
      </c>
      <c r="F225" s="250" t="s">
        <v>191</v>
      </c>
      <c r="G225" s="248"/>
      <c r="H225" s="251">
        <v>20.111000000000001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AT225" s="257" t="s">
        <v>152</v>
      </c>
      <c r="AU225" s="257" t="s">
        <v>85</v>
      </c>
      <c r="AV225" s="13" t="s">
        <v>85</v>
      </c>
      <c r="AW225" s="13" t="s">
        <v>37</v>
      </c>
      <c r="AX225" s="13" t="s">
        <v>76</v>
      </c>
      <c r="AY225" s="257" t="s">
        <v>141</v>
      </c>
    </row>
    <row r="226" s="14" customFormat="1">
      <c r="B226" s="258"/>
      <c r="C226" s="259"/>
      <c r="D226" s="234" t="s">
        <v>152</v>
      </c>
      <c r="E226" s="260" t="s">
        <v>19</v>
      </c>
      <c r="F226" s="261" t="s">
        <v>155</v>
      </c>
      <c r="G226" s="259"/>
      <c r="H226" s="262">
        <v>20.111000000000001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AT226" s="268" t="s">
        <v>152</v>
      </c>
      <c r="AU226" s="268" t="s">
        <v>85</v>
      </c>
      <c r="AV226" s="14" t="s">
        <v>148</v>
      </c>
      <c r="AW226" s="14" t="s">
        <v>37</v>
      </c>
      <c r="AX226" s="14" t="s">
        <v>83</v>
      </c>
      <c r="AY226" s="268" t="s">
        <v>141</v>
      </c>
    </row>
    <row r="227" s="1" customFormat="1" ht="16.5" customHeight="1">
      <c r="B227" s="38"/>
      <c r="C227" s="221" t="s">
        <v>324</v>
      </c>
      <c r="D227" s="221" t="s">
        <v>143</v>
      </c>
      <c r="E227" s="222" t="s">
        <v>325</v>
      </c>
      <c r="F227" s="223" t="s">
        <v>326</v>
      </c>
      <c r="G227" s="224" t="s">
        <v>146</v>
      </c>
      <c r="H227" s="225">
        <v>20.111000000000001</v>
      </c>
      <c r="I227" s="226"/>
      <c r="J227" s="227">
        <f>ROUND(I227*H227,2)</f>
        <v>0</v>
      </c>
      <c r="K227" s="223" t="s">
        <v>147</v>
      </c>
      <c r="L227" s="43"/>
      <c r="M227" s="228" t="s">
        <v>19</v>
      </c>
      <c r="N227" s="229" t="s">
        <v>47</v>
      </c>
      <c r="O227" s="83"/>
      <c r="P227" s="230">
        <f>O227*H227</f>
        <v>0</v>
      </c>
      <c r="Q227" s="230">
        <v>0</v>
      </c>
      <c r="R227" s="230">
        <f>Q227*H227</f>
        <v>0</v>
      </c>
      <c r="S227" s="230">
        <v>0.0025000000000000001</v>
      </c>
      <c r="T227" s="231">
        <f>S227*H227</f>
        <v>0.050277500000000003</v>
      </c>
      <c r="AR227" s="232" t="s">
        <v>148</v>
      </c>
      <c r="AT227" s="232" t="s">
        <v>143</v>
      </c>
      <c r="AU227" s="232" t="s">
        <v>85</v>
      </c>
      <c r="AY227" s="17" t="s">
        <v>141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7" t="s">
        <v>83</v>
      </c>
      <c r="BK227" s="233">
        <f>ROUND(I227*H227,2)</f>
        <v>0</v>
      </c>
      <c r="BL227" s="17" t="s">
        <v>148</v>
      </c>
      <c r="BM227" s="232" t="s">
        <v>327</v>
      </c>
    </row>
    <row r="228" s="1" customFormat="1">
      <c r="B228" s="38"/>
      <c r="C228" s="39"/>
      <c r="D228" s="234" t="s">
        <v>150</v>
      </c>
      <c r="E228" s="39"/>
      <c r="F228" s="235" t="s">
        <v>328</v>
      </c>
      <c r="G228" s="39"/>
      <c r="H228" s="39"/>
      <c r="I228" s="147"/>
      <c r="J228" s="39"/>
      <c r="K228" s="39"/>
      <c r="L228" s="43"/>
      <c r="M228" s="236"/>
      <c r="N228" s="83"/>
      <c r="O228" s="83"/>
      <c r="P228" s="83"/>
      <c r="Q228" s="83"/>
      <c r="R228" s="83"/>
      <c r="S228" s="83"/>
      <c r="T228" s="84"/>
      <c r="AT228" s="17" t="s">
        <v>150</v>
      </c>
      <c r="AU228" s="17" t="s">
        <v>85</v>
      </c>
    </row>
    <row r="229" s="12" customFormat="1">
      <c r="B229" s="237"/>
      <c r="C229" s="238"/>
      <c r="D229" s="234" t="s">
        <v>152</v>
      </c>
      <c r="E229" s="239" t="s">
        <v>19</v>
      </c>
      <c r="F229" s="240" t="s">
        <v>329</v>
      </c>
      <c r="G229" s="238"/>
      <c r="H229" s="239" t="s">
        <v>19</v>
      </c>
      <c r="I229" s="241"/>
      <c r="J229" s="238"/>
      <c r="K229" s="238"/>
      <c r="L229" s="242"/>
      <c r="M229" s="243"/>
      <c r="N229" s="244"/>
      <c r="O229" s="244"/>
      <c r="P229" s="244"/>
      <c r="Q229" s="244"/>
      <c r="R229" s="244"/>
      <c r="S229" s="244"/>
      <c r="T229" s="245"/>
      <c r="AT229" s="246" t="s">
        <v>152</v>
      </c>
      <c r="AU229" s="246" t="s">
        <v>85</v>
      </c>
      <c r="AV229" s="12" t="s">
        <v>83</v>
      </c>
      <c r="AW229" s="12" t="s">
        <v>37</v>
      </c>
      <c r="AX229" s="12" t="s">
        <v>76</v>
      </c>
      <c r="AY229" s="246" t="s">
        <v>141</v>
      </c>
    </row>
    <row r="230" s="13" customFormat="1">
      <c r="B230" s="247"/>
      <c r="C230" s="248"/>
      <c r="D230" s="234" t="s">
        <v>152</v>
      </c>
      <c r="E230" s="249" t="s">
        <v>19</v>
      </c>
      <c r="F230" s="250" t="s">
        <v>191</v>
      </c>
      <c r="G230" s="248"/>
      <c r="H230" s="251">
        <v>20.111000000000001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AT230" s="257" t="s">
        <v>152</v>
      </c>
      <c r="AU230" s="257" t="s">
        <v>85</v>
      </c>
      <c r="AV230" s="13" t="s">
        <v>85</v>
      </c>
      <c r="AW230" s="13" t="s">
        <v>37</v>
      </c>
      <c r="AX230" s="13" t="s">
        <v>76</v>
      </c>
      <c r="AY230" s="257" t="s">
        <v>141</v>
      </c>
    </row>
    <row r="231" s="14" customFormat="1">
      <c r="B231" s="258"/>
      <c r="C231" s="259"/>
      <c r="D231" s="234" t="s">
        <v>152</v>
      </c>
      <c r="E231" s="260" t="s">
        <v>19</v>
      </c>
      <c r="F231" s="261" t="s">
        <v>155</v>
      </c>
      <c r="G231" s="259"/>
      <c r="H231" s="262">
        <v>20.111000000000001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AT231" s="268" t="s">
        <v>152</v>
      </c>
      <c r="AU231" s="268" t="s">
        <v>85</v>
      </c>
      <c r="AV231" s="14" t="s">
        <v>148</v>
      </c>
      <c r="AW231" s="14" t="s">
        <v>37</v>
      </c>
      <c r="AX231" s="14" t="s">
        <v>83</v>
      </c>
      <c r="AY231" s="268" t="s">
        <v>141</v>
      </c>
    </row>
    <row r="232" s="1" customFormat="1" ht="16.5" customHeight="1">
      <c r="B232" s="38"/>
      <c r="C232" s="221" t="s">
        <v>330</v>
      </c>
      <c r="D232" s="221" t="s">
        <v>143</v>
      </c>
      <c r="E232" s="222" t="s">
        <v>331</v>
      </c>
      <c r="F232" s="223" t="s">
        <v>332</v>
      </c>
      <c r="G232" s="224" t="s">
        <v>146</v>
      </c>
      <c r="H232" s="225">
        <v>20.111000000000001</v>
      </c>
      <c r="I232" s="226"/>
      <c r="J232" s="227">
        <f>ROUND(I232*H232,2)</f>
        <v>0</v>
      </c>
      <c r="K232" s="223" t="s">
        <v>147</v>
      </c>
      <c r="L232" s="43"/>
      <c r="M232" s="228" t="s">
        <v>19</v>
      </c>
      <c r="N232" s="229" t="s">
        <v>47</v>
      </c>
      <c r="O232" s="83"/>
      <c r="P232" s="230">
        <f>O232*H232</f>
        <v>0</v>
      </c>
      <c r="Q232" s="230">
        <v>0.00040000000000000002</v>
      </c>
      <c r="R232" s="230">
        <f>Q232*H232</f>
        <v>0.0080444000000000002</v>
      </c>
      <c r="S232" s="230">
        <v>0</v>
      </c>
      <c r="T232" s="231">
        <f>S232*H232</f>
        <v>0</v>
      </c>
      <c r="AR232" s="232" t="s">
        <v>148</v>
      </c>
      <c r="AT232" s="232" t="s">
        <v>143</v>
      </c>
      <c r="AU232" s="232" t="s">
        <v>85</v>
      </c>
      <c r="AY232" s="17" t="s">
        <v>141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7" t="s">
        <v>83</v>
      </c>
      <c r="BK232" s="233">
        <f>ROUND(I232*H232,2)</f>
        <v>0</v>
      </c>
      <c r="BL232" s="17" t="s">
        <v>148</v>
      </c>
      <c r="BM232" s="232" t="s">
        <v>333</v>
      </c>
    </row>
    <row r="233" s="1" customFormat="1">
      <c r="B233" s="38"/>
      <c r="C233" s="39"/>
      <c r="D233" s="234" t="s">
        <v>150</v>
      </c>
      <c r="E233" s="39"/>
      <c r="F233" s="235" t="s">
        <v>334</v>
      </c>
      <c r="G233" s="39"/>
      <c r="H233" s="39"/>
      <c r="I233" s="147"/>
      <c r="J233" s="39"/>
      <c r="K233" s="39"/>
      <c r="L233" s="43"/>
      <c r="M233" s="236"/>
      <c r="N233" s="83"/>
      <c r="O233" s="83"/>
      <c r="P233" s="83"/>
      <c r="Q233" s="83"/>
      <c r="R233" s="83"/>
      <c r="S233" s="83"/>
      <c r="T233" s="84"/>
      <c r="AT233" s="17" t="s">
        <v>150</v>
      </c>
      <c r="AU233" s="17" t="s">
        <v>85</v>
      </c>
    </row>
    <row r="234" s="12" customFormat="1">
      <c r="B234" s="237"/>
      <c r="C234" s="238"/>
      <c r="D234" s="234" t="s">
        <v>152</v>
      </c>
      <c r="E234" s="239" t="s">
        <v>19</v>
      </c>
      <c r="F234" s="240" t="s">
        <v>335</v>
      </c>
      <c r="G234" s="238"/>
      <c r="H234" s="239" t="s">
        <v>19</v>
      </c>
      <c r="I234" s="241"/>
      <c r="J234" s="238"/>
      <c r="K234" s="238"/>
      <c r="L234" s="242"/>
      <c r="M234" s="243"/>
      <c r="N234" s="244"/>
      <c r="O234" s="244"/>
      <c r="P234" s="244"/>
      <c r="Q234" s="244"/>
      <c r="R234" s="244"/>
      <c r="S234" s="244"/>
      <c r="T234" s="245"/>
      <c r="AT234" s="246" t="s">
        <v>152</v>
      </c>
      <c r="AU234" s="246" t="s">
        <v>85</v>
      </c>
      <c r="AV234" s="12" t="s">
        <v>83</v>
      </c>
      <c r="AW234" s="12" t="s">
        <v>37</v>
      </c>
      <c r="AX234" s="12" t="s">
        <v>76</v>
      </c>
      <c r="AY234" s="246" t="s">
        <v>141</v>
      </c>
    </row>
    <row r="235" s="13" customFormat="1">
      <c r="B235" s="247"/>
      <c r="C235" s="248"/>
      <c r="D235" s="234" t="s">
        <v>152</v>
      </c>
      <c r="E235" s="249" t="s">
        <v>19</v>
      </c>
      <c r="F235" s="250" t="s">
        <v>191</v>
      </c>
      <c r="G235" s="248"/>
      <c r="H235" s="251">
        <v>20.111000000000001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AT235" s="257" t="s">
        <v>152</v>
      </c>
      <c r="AU235" s="257" t="s">
        <v>85</v>
      </c>
      <c r="AV235" s="13" t="s">
        <v>85</v>
      </c>
      <c r="AW235" s="13" t="s">
        <v>37</v>
      </c>
      <c r="AX235" s="13" t="s">
        <v>76</v>
      </c>
      <c r="AY235" s="257" t="s">
        <v>141</v>
      </c>
    </row>
    <row r="236" s="14" customFormat="1">
      <c r="B236" s="258"/>
      <c r="C236" s="259"/>
      <c r="D236" s="234" t="s">
        <v>152</v>
      </c>
      <c r="E236" s="260" t="s">
        <v>19</v>
      </c>
      <c r="F236" s="261" t="s">
        <v>155</v>
      </c>
      <c r="G236" s="259"/>
      <c r="H236" s="262">
        <v>20.111000000000001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AT236" s="268" t="s">
        <v>152</v>
      </c>
      <c r="AU236" s="268" t="s">
        <v>85</v>
      </c>
      <c r="AV236" s="14" t="s">
        <v>148</v>
      </c>
      <c r="AW236" s="14" t="s">
        <v>37</v>
      </c>
      <c r="AX236" s="14" t="s">
        <v>83</v>
      </c>
      <c r="AY236" s="268" t="s">
        <v>141</v>
      </c>
    </row>
    <row r="237" s="1" customFormat="1" ht="24" customHeight="1">
      <c r="B237" s="38"/>
      <c r="C237" s="269" t="s">
        <v>336</v>
      </c>
      <c r="D237" s="269" t="s">
        <v>256</v>
      </c>
      <c r="E237" s="270" t="s">
        <v>337</v>
      </c>
      <c r="F237" s="271" t="s">
        <v>338</v>
      </c>
      <c r="G237" s="272" t="s">
        <v>146</v>
      </c>
      <c r="H237" s="273">
        <v>22.122</v>
      </c>
      <c r="I237" s="274"/>
      <c r="J237" s="275">
        <f>ROUND(I237*H237,2)</f>
        <v>0</v>
      </c>
      <c r="K237" s="271" t="s">
        <v>147</v>
      </c>
      <c r="L237" s="276"/>
      <c r="M237" s="277" t="s">
        <v>19</v>
      </c>
      <c r="N237" s="278" t="s">
        <v>47</v>
      </c>
      <c r="O237" s="83"/>
      <c r="P237" s="230">
        <f>O237*H237</f>
        <v>0</v>
      </c>
      <c r="Q237" s="230">
        <v>0.0028999999999999998</v>
      </c>
      <c r="R237" s="230">
        <f>Q237*H237</f>
        <v>0.064153799999999997</v>
      </c>
      <c r="S237" s="230">
        <v>0</v>
      </c>
      <c r="T237" s="231">
        <f>S237*H237</f>
        <v>0</v>
      </c>
      <c r="AR237" s="232" t="s">
        <v>201</v>
      </c>
      <c r="AT237" s="232" t="s">
        <v>256</v>
      </c>
      <c r="AU237" s="232" t="s">
        <v>85</v>
      </c>
      <c r="AY237" s="17" t="s">
        <v>141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7" t="s">
        <v>83</v>
      </c>
      <c r="BK237" s="233">
        <f>ROUND(I237*H237,2)</f>
        <v>0</v>
      </c>
      <c r="BL237" s="17" t="s">
        <v>148</v>
      </c>
      <c r="BM237" s="232" t="s">
        <v>339</v>
      </c>
    </row>
    <row r="238" s="1" customFormat="1">
      <c r="B238" s="38"/>
      <c r="C238" s="39"/>
      <c r="D238" s="234" t="s">
        <v>150</v>
      </c>
      <c r="E238" s="39"/>
      <c r="F238" s="235" t="s">
        <v>340</v>
      </c>
      <c r="G238" s="39"/>
      <c r="H238" s="39"/>
      <c r="I238" s="147"/>
      <c r="J238" s="39"/>
      <c r="K238" s="39"/>
      <c r="L238" s="43"/>
      <c r="M238" s="236"/>
      <c r="N238" s="83"/>
      <c r="O238" s="83"/>
      <c r="P238" s="83"/>
      <c r="Q238" s="83"/>
      <c r="R238" s="83"/>
      <c r="S238" s="83"/>
      <c r="T238" s="84"/>
      <c r="AT238" s="17" t="s">
        <v>150</v>
      </c>
      <c r="AU238" s="17" t="s">
        <v>85</v>
      </c>
    </row>
    <row r="239" s="12" customFormat="1">
      <c r="B239" s="237"/>
      <c r="C239" s="238"/>
      <c r="D239" s="234" t="s">
        <v>152</v>
      </c>
      <c r="E239" s="239" t="s">
        <v>19</v>
      </c>
      <c r="F239" s="240" t="s">
        <v>341</v>
      </c>
      <c r="G239" s="238"/>
      <c r="H239" s="239" t="s">
        <v>19</v>
      </c>
      <c r="I239" s="241"/>
      <c r="J239" s="238"/>
      <c r="K239" s="238"/>
      <c r="L239" s="242"/>
      <c r="M239" s="243"/>
      <c r="N239" s="244"/>
      <c r="O239" s="244"/>
      <c r="P239" s="244"/>
      <c r="Q239" s="244"/>
      <c r="R239" s="244"/>
      <c r="S239" s="244"/>
      <c r="T239" s="245"/>
      <c r="AT239" s="246" t="s">
        <v>152</v>
      </c>
      <c r="AU239" s="246" t="s">
        <v>85</v>
      </c>
      <c r="AV239" s="12" t="s">
        <v>83</v>
      </c>
      <c r="AW239" s="12" t="s">
        <v>37</v>
      </c>
      <c r="AX239" s="12" t="s">
        <v>76</v>
      </c>
      <c r="AY239" s="246" t="s">
        <v>141</v>
      </c>
    </row>
    <row r="240" s="13" customFormat="1">
      <c r="B240" s="247"/>
      <c r="C240" s="248"/>
      <c r="D240" s="234" t="s">
        <v>152</v>
      </c>
      <c r="E240" s="249" t="s">
        <v>19</v>
      </c>
      <c r="F240" s="250" t="s">
        <v>342</v>
      </c>
      <c r="G240" s="248"/>
      <c r="H240" s="251">
        <v>22.122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AT240" s="257" t="s">
        <v>152</v>
      </c>
      <c r="AU240" s="257" t="s">
        <v>85</v>
      </c>
      <c r="AV240" s="13" t="s">
        <v>85</v>
      </c>
      <c r="AW240" s="13" t="s">
        <v>37</v>
      </c>
      <c r="AX240" s="13" t="s">
        <v>76</v>
      </c>
      <c r="AY240" s="257" t="s">
        <v>141</v>
      </c>
    </row>
    <row r="241" s="14" customFormat="1">
      <c r="B241" s="258"/>
      <c r="C241" s="259"/>
      <c r="D241" s="234" t="s">
        <v>152</v>
      </c>
      <c r="E241" s="260" t="s">
        <v>19</v>
      </c>
      <c r="F241" s="261" t="s">
        <v>155</v>
      </c>
      <c r="G241" s="259"/>
      <c r="H241" s="262">
        <v>22.122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AT241" s="268" t="s">
        <v>152</v>
      </c>
      <c r="AU241" s="268" t="s">
        <v>85</v>
      </c>
      <c r="AV241" s="14" t="s">
        <v>148</v>
      </c>
      <c r="AW241" s="14" t="s">
        <v>37</v>
      </c>
      <c r="AX241" s="14" t="s">
        <v>83</v>
      </c>
      <c r="AY241" s="268" t="s">
        <v>141</v>
      </c>
    </row>
    <row r="242" s="1" customFormat="1" ht="16.5" customHeight="1">
      <c r="B242" s="38"/>
      <c r="C242" s="221" t="s">
        <v>343</v>
      </c>
      <c r="D242" s="221" t="s">
        <v>143</v>
      </c>
      <c r="E242" s="222" t="s">
        <v>344</v>
      </c>
      <c r="F242" s="223" t="s">
        <v>345</v>
      </c>
      <c r="G242" s="224" t="s">
        <v>267</v>
      </c>
      <c r="H242" s="225">
        <v>18.77</v>
      </c>
      <c r="I242" s="226"/>
      <c r="J242" s="227">
        <f>ROUND(I242*H242,2)</f>
        <v>0</v>
      </c>
      <c r="K242" s="223" t="s">
        <v>147</v>
      </c>
      <c r="L242" s="43"/>
      <c r="M242" s="228" t="s">
        <v>19</v>
      </c>
      <c r="N242" s="229" t="s">
        <v>47</v>
      </c>
      <c r="O242" s="83"/>
      <c r="P242" s="230">
        <f>O242*H242</f>
        <v>0</v>
      </c>
      <c r="Q242" s="230">
        <v>1.0000000000000001E-05</v>
      </c>
      <c r="R242" s="230">
        <f>Q242*H242</f>
        <v>0.00018770000000000001</v>
      </c>
      <c r="S242" s="230">
        <v>0</v>
      </c>
      <c r="T242" s="231">
        <f>S242*H242</f>
        <v>0</v>
      </c>
      <c r="AR242" s="232" t="s">
        <v>255</v>
      </c>
      <c r="AT242" s="232" t="s">
        <v>143</v>
      </c>
      <c r="AU242" s="232" t="s">
        <v>85</v>
      </c>
      <c r="AY242" s="17" t="s">
        <v>141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7" t="s">
        <v>83</v>
      </c>
      <c r="BK242" s="233">
        <f>ROUND(I242*H242,2)</f>
        <v>0</v>
      </c>
      <c r="BL242" s="17" t="s">
        <v>255</v>
      </c>
      <c r="BM242" s="232" t="s">
        <v>346</v>
      </c>
    </row>
    <row r="243" s="1" customFormat="1">
      <c r="B243" s="38"/>
      <c r="C243" s="39"/>
      <c r="D243" s="234" t="s">
        <v>150</v>
      </c>
      <c r="E243" s="39"/>
      <c r="F243" s="235" t="s">
        <v>347</v>
      </c>
      <c r="G243" s="39"/>
      <c r="H243" s="39"/>
      <c r="I243" s="147"/>
      <c r="J243" s="39"/>
      <c r="K243" s="39"/>
      <c r="L243" s="43"/>
      <c r="M243" s="236"/>
      <c r="N243" s="83"/>
      <c r="O243" s="83"/>
      <c r="P243" s="83"/>
      <c r="Q243" s="83"/>
      <c r="R243" s="83"/>
      <c r="S243" s="83"/>
      <c r="T243" s="84"/>
      <c r="AT243" s="17" t="s">
        <v>150</v>
      </c>
      <c r="AU243" s="17" t="s">
        <v>85</v>
      </c>
    </row>
    <row r="244" s="12" customFormat="1">
      <c r="B244" s="237"/>
      <c r="C244" s="238"/>
      <c r="D244" s="234" t="s">
        <v>152</v>
      </c>
      <c r="E244" s="239" t="s">
        <v>19</v>
      </c>
      <c r="F244" s="240" t="s">
        <v>348</v>
      </c>
      <c r="G244" s="238"/>
      <c r="H244" s="239" t="s">
        <v>19</v>
      </c>
      <c r="I244" s="241"/>
      <c r="J244" s="238"/>
      <c r="K244" s="238"/>
      <c r="L244" s="242"/>
      <c r="M244" s="243"/>
      <c r="N244" s="244"/>
      <c r="O244" s="244"/>
      <c r="P244" s="244"/>
      <c r="Q244" s="244"/>
      <c r="R244" s="244"/>
      <c r="S244" s="244"/>
      <c r="T244" s="245"/>
      <c r="AT244" s="246" t="s">
        <v>152</v>
      </c>
      <c r="AU244" s="246" t="s">
        <v>85</v>
      </c>
      <c r="AV244" s="12" t="s">
        <v>83</v>
      </c>
      <c r="AW244" s="12" t="s">
        <v>37</v>
      </c>
      <c r="AX244" s="12" t="s">
        <v>76</v>
      </c>
      <c r="AY244" s="246" t="s">
        <v>141</v>
      </c>
    </row>
    <row r="245" s="13" customFormat="1">
      <c r="B245" s="247"/>
      <c r="C245" s="248"/>
      <c r="D245" s="234" t="s">
        <v>152</v>
      </c>
      <c r="E245" s="249" t="s">
        <v>19</v>
      </c>
      <c r="F245" s="250" t="s">
        <v>349</v>
      </c>
      <c r="G245" s="248"/>
      <c r="H245" s="251">
        <v>18.77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AT245" s="257" t="s">
        <v>152</v>
      </c>
      <c r="AU245" s="257" t="s">
        <v>85</v>
      </c>
      <c r="AV245" s="13" t="s">
        <v>85</v>
      </c>
      <c r="AW245" s="13" t="s">
        <v>37</v>
      </c>
      <c r="AX245" s="13" t="s">
        <v>76</v>
      </c>
      <c r="AY245" s="257" t="s">
        <v>141</v>
      </c>
    </row>
    <row r="246" s="14" customFormat="1">
      <c r="B246" s="258"/>
      <c r="C246" s="259"/>
      <c r="D246" s="234" t="s">
        <v>152</v>
      </c>
      <c r="E246" s="260" t="s">
        <v>19</v>
      </c>
      <c r="F246" s="261" t="s">
        <v>155</v>
      </c>
      <c r="G246" s="259"/>
      <c r="H246" s="262">
        <v>18.77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AT246" s="268" t="s">
        <v>152</v>
      </c>
      <c r="AU246" s="268" t="s">
        <v>85</v>
      </c>
      <c r="AV246" s="14" t="s">
        <v>148</v>
      </c>
      <c r="AW246" s="14" t="s">
        <v>37</v>
      </c>
      <c r="AX246" s="14" t="s">
        <v>83</v>
      </c>
      <c r="AY246" s="268" t="s">
        <v>141</v>
      </c>
    </row>
    <row r="247" s="1" customFormat="1" ht="16.5" customHeight="1">
      <c r="B247" s="38"/>
      <c r="C247" s="269" t="s">
        <v>350</v>
      </c>
      <c r="D247" s="269" t="s">
        <v>256</v>
      </c>
      <c r="E247" s="270" t="s">
        <v>351</v>
      </c>
      <c r="F247" s="271" t="s">
        <v>352</v>
      </c>
      <c r="G247" s="272" t="s">
        <v>267</v>
      </c>
      <c r="H247" s="273">
        <v>19.709</v>
      </c>
      <c r="I247" s="274"/>
      <c r="J247" s="275">
        <f>ROUND(I247*H247,2)</f>
        <v>0</v>
      </c>
      <c r="K247" s="271" t="s">
        <v>147</v>
      </c>
      <c r="L247" s="276"/>
      <c r="M247" s="277" t="s">
        <v>19</v>
      </c>
      <c r="N247" s="278" t="s">
        <v>47</v>
      </c>
      <c r="O247" s="83"/>
      <c r="P247" s="230">
        <f>O247*H247</f>
        <v>0</v>
      </c>
      <c r="Q247" s="230">
        <v>0.00029999999999999997</v>
      </c>
      <c r="R247" s="230">
        <f>Q247*H247</f>
        <v>0.005912699999999999</v>
      </c>
      <c r="S247" s="230">
        <v>0</v>
      </c>
      <c r="T247" s="231">
        <f>S247*H247</f>
        <v>0</v>
      </c>
      <c r="AR247" s="232" t="s">
        <v>353</v>
      </c>
      <c r="AT247" s="232" t="s">
        <v>256</v>
      </c>
      <c r="AU247" s="232" t="s">
        <v>85</v>
      </c>
      <c r="AY247" s="17" t="s">
        <v>141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7" t="s">
        <v>83</v>
      </c>
      <c r="BK247" s="233">
        <f>ROUND(I247*H247,2)</f>
        <v>0</v>
      </c>
      <c r="BL247" s="17" t="s">
        <v>255</v>
      </c>
      <c r="BM247" s="232" t="s">
        <v>354</v>
      </c>
    </row>
    <row r="248" s="1" customFormat="1">
      <c r="B248" s="38"/>
      <c r="C248" s="39"/>
      <c r="D248" s="234" t="s">
        <v>150</v>
      </c>
      <c r="E248" s="39"/>
      <c r="F248" s="235" t="s">
        <v>352</v>
      </c>
      <c r="G248" s="39"/>
      <c r="H248" s="39"/>
      <c r="I248" s="147"/>
      <c r="J248" s="39"/>
      <c r="K248" s="39"/>
      <c r="L248" s="43"/>
      <c r="M248" s="236"/>
      <c r="N248" s="83"/>
      <c r="O248" s="83"/>
      <c r="P248" s="83"/>
      <c r="Q248" s="83"/>
      <c r="R248" s="83"/>
      <c r="S248" s="83"/>
      <c r="T248" s="84"/>
      <c r="AT248" s="17" t="s">
        <v>150</v>
      </c>
      <c r="AU248" s="17" t="s">
        <v>85</v>
      </c>
    </row>
    <row r="249" s="12" customFormat="1">
      <c r="B249" s="237"/>
      <c r="C249" s="238"/>
      <c r="D249" s="234" t="s">
        <v>152</v>
      </c>
      <c r="E249" s="239" t="s">
        <v>19</v>
      </c>
      <c r="F249" s="240" t="s">
        <v>355</v>
      </c>
      <c r="G249" s="238"/>
      <c r="H249" s="239" t="s">
        <v>19</v>
      </c>
      <c r="I249" s="241"/>
      <c r="J249" s="238"/>
      <c r="K249" s="238"/>
      <c r="L249" s="242"/>
      <c r="M249" s="243"/>
      <c r="N249" s="244"/>
      <c r="O249" s="244"/>
      <c r="P249" s="244"/>
      <c r="Q249" s="244"/>
      <c r="R249" s="244"/>
      <c r="S249" s="244"/>
      <c r="T249" s="245"/>
      <c r="AT249" s="246" t="s">
        <v>152</v>
      </c>
      <c r="AU249" s="246" t="s">
        <v>85</v>
      </c>
      <c r="AV249" s="12" t="s">
        <v>83</v>
      </c>
      <c r="AW249" s="12" t="s">
        <v>37</v>
      </c>
      <c r="AX249" s="12" t="s">
        <v>76</v>
      </c>
      <c r="AY249" s="246" t="s">
        <v>141</v>
      </c>
    </row>
    <row r="250" s="13" customFormat="1">
      <c r="B250" s="247"/>
      <c r="C250" s="248"/>
      <c r="D250" s="234" t="s">
        <v>152</v>
      </c>
      <c r="E250" s="249" t="s">
        <v>19</v>
      </c>
      <c r="F250" s="250" t="s">
        <v>356</v>
      </c>
      <c r="G250" s="248"/>
      <c r="H250" s="251">
        <v>19.709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AT250" s="257" t="s">
        <v>152</v>
      </c>
      <c r="AU250" s="257" t="s">
        <v>85</v>
      </c>
      <c r="AV250" s="13" t="s">
        <v>85</v>
      </c>
      <c r="AW250" s="13" t="s">
        <v>37</v>
      </c>
      <c r="AX250" s="13" t="s">
        <v>76</v>
      </c>
      <c r="AY250" s="257" t="s">
        <v>141</v>
      </c>
    </row>
    <row r="251" s="14" customFormat="1">
      <c r="B251" s="258"/>
      <c r="C251" s="259"/>
      <c r="D251" s="234" t="s">
        <v>152</v>
      </c>
      <c r="E251" s="260" t="s">
        <v>19</v>
      </c>
      <c r="F251" s="261" t="s">
        <v>155</v>
      </c>
      <c r="G251" s="259"/>
      <c r="H251" s="262">
        <v>19.709</v>
      </c>
      <c r="I251" s="263"/>
      <c r="J251" s="259"/>
      <c r="K251" s="259"/>
      <c r="L251" s="264"/>
      <c r="M251" s="265"/>
      <c r="N251" s="266"/>
      <c r="O251" s="266"/>
      <c r="P251" s="266"/>
      <c r="Q251" s="266"/>
      <c r="R251" s="266"/>
      <c r="S251" s="266"/>
      <c r="T251" s="267"/>
      <c r="AT251" s="268" t="s">
        <v>152</v>
      </c>
      <c r="AU251" s="268" t="s">
        <v>85</v>
      </c>
      <c r="AV251" s="14" t="s">
        <v>148</v>
      </c>
      <c r="AW251" s="14" t="s">
        <v>37</v>
      </c>
      <c r="AX251" s="14" t="s">
        <v>83</v>
      </c>
      <c r="AY251" s="268" t="s">
        <v>141</v>
      </c>
    </row>
    <row r="252" s="11" customFormat="1" ht="22.8" customHeight="1">
      <c r="B252" s="205"/>
      <c r="C252" s="206"/>
      <c r="D252" s="207" t="s">
        <v>75</v>
      </c>
      <c r="E252" s="219" t="s">
        <v>357</v>
      </c>
      <c r="F252" s="219" t="s">
        <v>358</v>
      </c>
      <c r="G252" s="206"/>
      <c r="H252" s="206"/>
      <c r="I252" s="209"/>
      <c r="J252" s="220">
        <f>BK252</f>
        <v>0</v>
      </c>
      <c r="K252" s="206"/>
      <c r="L252" s="211"/>
      <c r="M252" s="212"/>
      <c r="N252" s="213"/>
      <c r="O252" s="213"/>
      <c r="P252" s="214">
        <f>SUM(P253:P270)</f>
        <v>0</v>
      </c>
      <c r="Q252" s="213"/>
      <c r="R252" s="214">
        <f>SUM(R253:R270)</f>
        <v>0.092572080000000001</v>
      </c>
      <c r="S252" s="213"/>
      <c r="T252" s="215">
        <f>SUM(T253:T270)</f>
        <v>0.017549100000000002</v>
      </c>
      <c r="AR252" s="216" t="s">
        <v>85</v>
      </c>
      <c r="AT252" s="217" t="s">
        <v>75</v>
      </c>
      <c r="AU252" s="217" t="s">
        <v>83</v>
      </c>
      <c r="AY252" s="216" t="s">
        <v>141</v>
      </c>
      <c r="BK252" s="218">
        <f>SUM(BK253:BK270)</f>
        <v>0</v>
      </c>
    </row>
    <row r="253" s="1" customFormat="1" ht="16.5" customHeight="1">
      <c r="B253" s="38"/>
      <c r="C253" s="221" t="s">
        <v>359</v>
      </c>
      <c r="D253" s="221" t="s">
        <v>143</v>
      </c>
      <c r="E253" s="222" t="s">
        <v>360</v>
      </c>
      <c r="F253" s="223" t="s">
        <v>361</v>
      </c>
      <c r="G253" s="224" t="s">
        <v>146</v>
      </c>
      <c r="H253" s="225">
        <v>56.609999999999999</v>
      </c>
      <c r="I253" s="226"/>
      <c r="J253" s="227">
        <f>ROUND(I253*H253,2)</f>
        <v>0</v>
      </c>
      <c r="K253" s="223" t="s">
        <v>147</v>
      </c>
      <c r="L253" s="43"/>
      <c r="M253" s="228" t="s">
        <v>19</v>
      </c>
      <c r="N253" s="229" t="s">
        <v>47</v>
      </c>
      <c r="O253" s="83"/>
      <c r="P253" s="230">
        <f>O253*H253</f>
        <v>0</v>
      </c>
      <c r="Q253" s="230">
        <v>0.001</v>
      </c>
      <c r="R253" s="230">
        <f>Q253*H253</f>
        <v>0.056610000000000001</v>
      </c>
      <c r="S253" s="230">
        <v>0.00031</v>
      </c>
      <c r="T253" s="231">
        <f>S253*H253</f>
        <v>0.017549100000000002</v>
      </c>
      <c r="AR253" s="232" t="s">
        <v>148</v>
      </c>
      <c r="AT253" s="232" t="s">
        <v>143</v>
      </c>
      <c r="AU253" s="232" t="s">
        <v>85</v>
      </c>
      <c r="AY253" s="17" t="s">
        <v>141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7" t="s">
        <v>83</v>
      </c>
      <c r="BK253" s="233">
        <f>ROUND(I253*H253,2)</f>
        <v>0</v>
      </c>
      <c r="BL253" s="17" t="s">
        <v>148</v>
      </c>
      <c r="BM253" s="232" t="s">
        <v>362</v>
      </c>
    </row>
    <row r="254" s="1" customFormat="1">
      <c r="B254" s="38"/>
      <c r="C254" s="39"/>
      <c r="D254" s="234" t="s">
        <v>150</v>
      </c>
      <c r="E254" s="39"/>
      <c r="F254" s="235" t="s">
        <v>363</v>
      </c>
      <c r="G254" s="39"/>
      <c r="H254" s="39"/>
      <c r="I254" s="147"/>
      <c r="J254" s="39"/>
      <c r="K254" s="39"/>
      <c r="L254" s="43"/>
      <c r="M254" s="236"/>
      <c r="N254" s="83"/>
      <c r="O254" s="83"/>
      <c r="P254" s="83"/>
      <c r="Q254" s="83"/>
      <c r="R254" s="83"/>
      <c r="S254" s="83"/>
      <c r="T254" s="84"/>
      <c r="AT254" s="17" t="s">
        <v>150</v>
      </c>
      <c r="AU254" s="17" t="s">
        <v>85</v>
      </c>
    </row>
    <row r="255" s="12" customFormat="1">
      <c r="B255" s="237"/>
      <c r="C255" s="238"/>
      <c r="D255" s="234" t="s">
        <v>152</v>
      </c>
      <c r="E255" s="239" t="s">
        <v>19</v>
      </c>
      <c r="F255" s="240" t="s">
        <v>364</v>
      </c>
      <c r="G255" s="238"/>
      <c r="H255" s="239" t="s">
        <v>19</v>
      </c>
      <c r="I255" s="241"/>
      <c r="J255" s="238"/>
      <c r="K255" s="238"/>
      <c r="L255" s="242"/>
      <c r="M255" s="243"/>
      <c r="N255" s="244"/>
      <c r="O255" s="244"/>
      <c r="P255" s="244"/>
      <c r="Q255" s="244"/>
      <c r="R255" s="244"/>
      <c r="S255" s="244"/>
      <c r="T255" s="245"/>
      <c r="AT255" s="246" t="s">
        <v>152</v>
      </c>
      <c r="AU255" s="246" t="s">
        <v>85</v>
      </c>
      <c r="AV255" s="12" t="s">
        <v>83</v>
      </c>
      <c r="AW255" s="12" t="s">
        <v>37</v>
      </c>
      <c r="AX255" s="12" t="s">
        <v>76</v>
      </c>
      <c r="AY255" s="246" t="s">
        <v>141</v>
      </c>
    </row>
    <row r="256" s="13" customFormat="1">
      <c r="B256" s="247"/>
      <c r="C256" s="248"/>
      <c r="D256" s="234" t="s">
        <v>152</v>
      </c>
      <c r="E256" s="249" t="s">
        <v>19</v>
      </c>
      <c r="F256" s="250" t="s">
        <v>365</v>
      </c>
      <c r="G256" s="248"/>
      <c r="H256" s="251">
        <v>56.609999999999999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152</v>
      </c>
      <c r="AU256" s="257" t="s">
        <v>85</v>
      </c>
      <c r="AV256" s="13" t="s">
        <v>85</v>
      </c>
      <c r="AW256" s="13" t="s">
        <v>37</v>
      </c>
      <c r="AX256" s="13" t="s">
        <v>76</v>
      </c>
      <c r="AY256" s="257" t="s">
        <v>141</v>
      </c>
    </row>
    <row r="257" s="14" customFormat="1">
      <c r="B257" s="258"/>
      <c r="C257" s="259"/>
      <c r="D257" s="234" t="s">
        <v>152</v>
      </c>
      <c r="E257" s="260" t="s">
        <v>19</v>
      </c>
      <c r="F257" s="261" t="s">
        <v>155</v>
      </c>
      <c r="G257" s="259"/>
      <c r="H257" s="262">
        <v>56.609999999999999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AT257" s="268" t="s">
        <v>152</v>
      </c>
      <c r="AU257" s="268" t="s">
        <v>85</v>
      </c>
      <c r="AV257" s="14" t="s">
        <v>148</v>
      </c>
      <c r="AW257" s="14" t="s">
        <v>37</v>
      </c>
      <c r="AX257" s="14" t="s">
        <v>83</v>
      </c>
      <c r="AY257" s="268" t="s">
        <v>141</v>
      </c>
    </row>
    <row r="258" s="1" customFormat="1" ht="16.5" customHeight="1">
      <c r="B258" s="38"/>
      <c r="C258" s="221" t="s">
        <v>353</v>
      </c>
      <c r="D258" s="221" t="s">
        <v>143</v>
      </c>
      <c r="E258" s="222" t="s">
        <v>366</v>
      </c>
      <c r="F258" s="223" t="s">
        <v>367</v>
      </c>
      <c r="G258" s="224" t="s">
        <v>146</v>
      </c>
      <c r="H258" s="225">
        <v>74.921000000000006</v>
      </c>
      <c r="I258" s="226"/>
      <c r="J258" s="227">
        <f>ROUND(I258*H258,2)</f>
        <v>0</v>
      </c>
      <c r="K258" s="223" t="s">
        <v>147</v>
      </c>
      <c r="L258" s="43"/>
      <c r="M258" s="228" t="s">
        <v>19</v>
      </c>
      <c r="N258" s="229" t="s">
        <v>47</v>
      </c>
      <c r="O258" s="83"/>
      <c r="P258" s="230">
        <f>O258*H258</f>
        <v>0</v>
      </c>
      <c r="Q258" s="230">
        <v>0.00020000000000000001</v>
      </c>
      <c r="R258" s="230">
        <f>Q258*H258</f>
        <v>0.014984200000000001</v>
      </c>
      <c r="S258" s="230">
        <v>0</v>
      </c>
      <c r="T258" s="231">
        <f>S258*H258</f>
        <v>0</v>
      </c>
      <c r="AR258" s="232" t="s">
        <v>148</v>
      </c>
      <c r="AT258" s="232" t="s">
        <v>143</v>
      </c>
      <c r="AU258" s="232" t="s">
        <v>85</v>
      </c>
      <c r="AY258" s="17" t="s">
        <v>141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7" t="s">
        <v>83</v>
      </c>
      <c r="BK258" s="233">
        <f>ROUND(I258*H258,2)</f>
        <v>0</v>
      </c>
      <c r="BL258" s="17" t="s">
        <v>148</v>
      </c>
      <c r="BM258" s="232" t="s">
        <v>368</v>
      </c>
    </row>
    <row r="259" s="1" customFormat="1">
      <c r="B259" s="38"/>
      <c r="C259" s="39"/>
      <c r="D259" s="234" t="s">
        <v>150</v>
      </c>
      <c r="E259" s="39"/>
      <c r="F259" s="235" t="s">
        <v>369</v>
      </c>
      <c r="G259" s="39"/>
      <c r="H259" s="39"/>
      <c r="I259" s="147"/>
      <c r="J259" s="39"/>
      <c r="K259" s="39"/>
      <c r="L259" s="43"/>
      <c r="M259" s="236"/>
      <c r="N259" s="83"/>
      <c r="O259" s="83"/>
      <c r="P259" s="83"/>
      <c r="Q259" s="83"/>
      <c r="R259" s="83"/>
      <c r="S259" s="83"/>
      <c r="T259" s="84"/>
      <c r="AT259" s="17" t="s">
        <v>150</v>
      </c>
      <c r="AU259" s="17" t="s">
        <v>85</v>
      </c>
    </row>
    <row r="260" s="12" customFormat="1">
      <c r="B260" s="237"/>
      <c r="C260" s="238"/>
      <c r="D260" s="234" t="s">
        <v>152</v>
      </c>
      <c r="E260" s="239" t="s">
        <v>19</v>
      </c>
      <c r="F260" s="240" t="s">
        <v>370</v>
      </c>
      <c r="G260" s="238"/>
      <c r="H260" s="239" t="s">
        <v>19</v>
      </c>
      <c r="I260" s="241"/>
      <c r="J260" s="238"/>
      <c r="K260" s="238"/>
      <c r="L260" s="242"/>
      <c r="M260" s="243"/>
      <c r="N260" s="244"/>
      <c r="O260" s="244"/>
      <c r="P260" s="244"/>
      <c r="Q260" s="244"/>
      <c r="R260" s="244"/>
      <c r="S260" s="244"/>
      <c r="T260" s="245"/>
      <c r="AT260" s="246" t="s">
        <v>152</v>
      </c>
      <c r="AU260" s="246" t="s">
        <v>85</v>
      </c>
      <c r="AV260" s="12" t="s">
        <v>83</v>
      </c>
      <c r="AW260" s="12" t="s">
        <v>37</v>
      </c>
      <c r="AX260" s="12" t="s">
        <v>76</v>
      </c>
      <c r="AY260" s="246" t="s">
        <v>141</v>
      </c>
    </row>
    <row r="261" s="13" customFormat="1">
      <c r="B261" s="247"/>
      <c r="C261" s="248"/>
      <c r="D261" s="234" t="s">
        <v>152</v>
      </c>
      <c r="E261" s="249" t="s">
        <v>19</v>
      </c>
      <c r="F261" s="250" t="s">
        <v>365</v>
      </c>
      <c r="G261" s="248"/>
      <c r="H261" s="251">
        <v>56.609999999999999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AT261" s="257" t="s">
        <v>152</v>
      </c>
      <c r="AU261" s="257" t="s">
        <v>85</v>
      </c>
      <c r="AV261" s="13" t="s">
        <v>85</v>
      </c>
      <c r="AW261" s="13" t="s">
        <v>37</v>
      </c>
      <c r="AX261" s="13" t="s">
        <v>76</v>
      </c>
      <c r="AY261" s="257" t="s">
        <v>141</v>
      </c>
    </row>
    <row r="262" s="12" customFormat="1">
      <c r="B262" s="237"/>
      <c r="C262" s="238"/>
      <c r="D262" s="234" t="s">
        <v>152</v>
      </c>
      <c r="E262" s="239" t="s">
        <v>19</v>
      </c>
      <c r="F262" s="240" t="s">
        <v>371</v>
      </c>
      <c r="G262" s="238"/>
      <c r="H262" s="239" t="s">
        <v>19</v>
      </c>
      <c r="I262" s="241"/>
      <c r="J262" s="238"/>
      <c r="K262" s="238"/>
      <c r="L262" s="242"/>
      <c r="M262" s="243"/>
      <c r="N262" s="244"/>
      <c r="O262" s="244"/>
      <c r="P262" s="244"/>
      <c r="Q262" s="244"/>
      <c r="R262" s="244"/>
      <c r="S262" s="244"/>
      <c r="T262" s="245"/>
      <c r="AT262" s="246" t="s">
        <v>152</v>
      </c>
      <c r="AU262" s="246" t="s">
        <v>85</v>
      </c>
      <c r="AV262" s="12" t="s">
        <v>83</v>
      </c>
      <c r="AW262" s="12" t="s">
        <v>37</v>
      </c>
      <c r="AX262" s="12" t="s">
        <v>76</v>
      </c>
      <c r="AY262" s="246" t="s">
        <v>141</v>
      </c>
    </row>
    <row r="263" s="13" customFormat="1">
      <c r="B263" s="247"/>
      <c r="C263" s="248"/>
      <c r="D263" s="234" t="s">
        <v>152</v>
      </c>
      <c r="E263" s="249" t="s">
        <v>19</v>
      </c>
      <c r="F263" s="250" t="s">
        <v>372</v>
      </c>
      <c r="G263" s="248"/>
      <c r="H263" s="251">
        <v>18.311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152</v>
      </c>
      <c r="AU263" s="257" t="s">
        <v>85</v>
      </c>
      <c r="AV263" s="13" t="s">
        <v>85</v>
      </c>
      <c r="AW263" s="13" t="s">
        <v>37</v>
      </c>
      <c r="AX263" s="13" t="s">
        <v>76</v>
      </c>
      <c r="AY263" s="257" t="s">
        <v>141</v>
      </c>
    </row>
    <row r="264" s="14" customFormat="1">
      <c r="B264" s="258"/>
      <c r="C264" s="259"/>
      <c r="D264" s="234" t="s">
        <v>152</v>
      </c>
      <c r="E264" s="260" t="s">
        <v>19</v>
      </c>
      <c r="F264" s="261" t="s">
        <v>155</v>
      </c>
      <c r="G264" s="259"/>
      <c r="H264" s="262">
        <v>74.921000000000006</v>
      </c>
      <c r="I264" s="263"/>
      <c r="J264" s="259"/>
      <c r="K264" s="259"/>
      <c r="L264" s="264"/>
      <c r="M264" s="265"/>
      <c r="N264" s="266"/>
      <c r="O264" s="266"/>
      <c r="P264" s="266"/>
      <c r="Q264" s="266"/>
      <c r="R264" s="266"/>
      <c r="S264" s="266"/>
      <c r="T264" s="267"/>
      <c r="AT264" s="268" t="s">
        <v>152</v>
      </c>
      <c r="AU264" s="268" t="s">
        <v>85</v>
      </c>
      <c r="AV264" s="14" t="s">
        <v>148</v>
      </c>
      <c r="AW264" s="14" t="s">
        <v>37</v>
      </c>
      <c r="AX264" s="14" t="s">
        <v>83</v>
      </c>
      <c r="AY264" s="268" t="s">
        <v>141</v>
      </c>
    </row>
    <row r="265" s="1" customFormat="1" ht="16.5" customHeight="1">
      <c r="B265" s="38"/>
      <c r="C265" s="221" t="s">
        <v>373</v>
      </c>
      <c r="D265" s="221" t="s">
        <v>143</v>
      </c>
      <c r="E265" s="222" t="s">
        <v>374</v>
      </c>
      <c r="F265" s="223" t="s">
        <v>375</v>
      </c>
      <c r="G265" s="224" t="s">
        <v>146</v>
      </c>
      <c r="H265" s="225">
        <v>74.921000000000006</v>
      </c>
      <c r="I265" s="226"/>
      <c r="J265" s="227">
        <f>ROUND(I265*H265,2)</f>
        <v>0</v>
      </c>
      <c r="K265" s="223" t="s">
        <v>147</v>
      </c>
      <c r="L265" s="43"/>
      <c r="M265" s="228" t="s">
        <v>19</v>
      </c>
      <c r="N265" s="229" t="s">
        <v>47</v>
      </c>
      <c r="O265" s="83"/>
      <c r="P265" s="230">
        <f>O265*H265</f>
        <v>0</v>
      </c>
      <c r="Q265" s="230">
        <v>0.00027999999999999998</v>
      </c>
      <c r="R265" s="230">
        <f>Q265*H265</f>
        <v>0.020977880000000001</v>
      </c>
      <c r="S265" s="230">
        <v>0</v>
      </c>
      <c r="T265" s="231">
        <f>S265*H265</f>
        <v>0</v>
      </c>
      <c r="AR265" s="232" t="s">
        <v>148</v>
      </c>
      <c r="AT265" s="232" t="s">
        <v>143</v>
      </c>
      <c r="AU265" s="232" t="s">
        <v>85</v>
      </c>
      <c r="AY265" s="17" t="s">
        <v>141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7" t="s">
        <v>83</v>
      </c>
      <c r="BK265" s="233">
        <f>ROUND(I265*H265,2)</f>
        <v>0</v>
      </c>
      <c r="BL265" s="17" t="s">
        <v>148</v>
      </c>
      <c r="BM265" s="232" t="s">
        <v>376</v>
      </c>
    </row>
    <row r="266" s="1" customFormat="1">
      <c r="B266" s="38"/>
      <c r="C266" s="39"/>
      <c r="D266" s="234" t="s">
        <v>150</v>
      </c>
      <c r="E266" s="39"/>
      <c r="F266" s="235" t="s">
        <v>377</v>
      </c>
      <c r="G266" s="39"/>
      <c r="H266" s="39"/>
      <c r="I266" s="147"/>
      <c r="J266" s="39"/>
      <c r="K266" s="39"/>
      <c r="L266" s="43"/>
      <c r="M266" s="236"/>
      <c r="N266" s="83"/>
      <c r="O266" s="83"/>
      <c r="P266" s="83"/>
      <c r="Q266" s="83"/>
      <c r="R266" s="83"/>
      <c r="S266" s="83"/>
      <c r="T266" s="84"/>
      <c r="AT266" s="17" t="s">
        <v>150</v>
      </c>
      <c r="AU266" s="17" t="s">
        <v>85</v>
      </c>
    </row>
    <row r="267" s="12" customFormat="1">
      <c r="B267" s="237"/>
      <c r="C267" s="238"/>
      <c r="D267" s="234" t="s">
        <v>152</v>
      </c>
      <c r="E267" s="239" t="s">
        <v>19</v>
      </c>
      <c r="F267" s="240" t="s">
        <v>378</v>
      </c>
      <c r="G267" s="238"/>
      <c r="H267" s="239" t="s">
        <v>19</v>
      </c>
      <c r="I267" s="241"/>
      <c r="J267" s="238"/>
      <c r="K267" s="238"/>
      <c r="L267" s="242"/>
      <c r="M267" s="243"/>
      <c r="N267" s="244"/>
      <c r="O267" s="244"/>
      <c r="P267" s="244"/>
      <c r="Q267" s="244"/>
      <c r="R267" s="244"/>
      <c r="S267" s="244"/>
      <c r="T267" s="245"/>
      <c r="AT267" s="246" t="s">
        <v>152</v>
      </c>
      <c r="AU267" s="246" t="s">
        <v>85</v>
      </c>
      <c r="AV267" s="12" t="s">
        <v>83</v>
      </c>
      <c r="AW267" s="12" t="s">
        <v>37</v>
      </c>
      <c r="AX267" s="12" t="s">
        <v>76</v>
      </c>
      <c r="AY267" s="246" t="s">
        <v>141</v>
      </c>
    </row>
    <row r="268" s="13" customFormat="1">
      <c r="B268" s="247"/>
      <c r="C268" s="248"/>
      <c r="D268" s="234" t="s">
        <v>152</v>
      </c>
      <c r="E268" s="249" t="s">
        <v>19</v>
      </c>
      <c r="F268" s="250" t="s">
        <v>379</v>
      </c>
      <c r="G268" s="248"/>
      <c r="H268" s="251">
        <v>56.609999999999999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AT268" s="257" t="s">
        <v>152</v>
      </c>
      <c r="AU268" s="257" t="s">
        <v>85</v>
      </c>
      <c r="AV268" s="13" t="s">
        <v>85</v>
      </c>
      <c r="AW268" s="13" t="s">
        <v>37</v>
      </c>
      <c r="AX268" s="13" t="s">
        <v>76</v>
      </c>
      <c r="AY268" s="257" t="s">
        <v>141</v>
      </c>
    </row>
    <row r="269" s="13" customFormat="1">
      <c r="B269" s="247"/>
      <c r="C269" s="248"/>
      <c r="D269" s="234" t="s">
        <v>152</v>
      </c>
      <c r="E269" s="249" t="s">
        <v>19</v>
      </c>
      <c r="F269" s="250" t="s">
        <v>380</v>
      </c>
      <c r="G269" s="248"/>
      <c r="H269" s="251">
        <v>18.311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AT269" s="257" t="s">
        <v>152</v>
      </c>
      <c r="AU269" s="257" t="s">
        <v>85</v>
      </c>
      <c r="AV269" s="13" t="s">
        <v>85</v>
      </c>
      <c r="AW269" s="13" t="s">
        <v>37</v>
      </c>
      <c r="AX269" s="13" t="s">
        <v>76</v>
      </c>
      <c r="AY269" s="257" t="s">
        <v>141</v>
      </c>
    </row>
    <row r="270" s="14" customFormat="1">
      <c r="B270" s="258"/>
      <c r="C270" s="259"/>
      <c r="D270" s="234" t="s">
        <v>152</v>
      </c>
      <c r="E270" s="260" t="s">
        <v>19</v>
      </c>
      <c r="F270" s="261" t="s">
        <v>155</v>
      </c>
      <c r="G270" s="259"/>
      <c r="H270" s="262">
        <v>74.921000000000006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AT270" s="268" t="s">
        <v>152</v>
      </c>
      <c r="AU270" s="268" t="s">
        <v>85</v>
      </c>
      <c r="AV270" s="14" t="s">
        <v>148</v>
      </c>
      <c r="AW270" s="14" t="s">
        <v>37</v>
      </c>
      <c r="AX270" s="14" t="s">
        <v>83</v>
      </c>
      <c r="AY270" s="268" t="s">
        <v>141</v>
      </c>
    </row>
    <row r="271" s="11" customFormat="1" ht="25.92" customHeight="1">
      <c r="B271" s="205"/>
      <c r="C271" s="206"/>
      <c r="D271" s="207" t="s">
        <v>75</v>
      </c>
      <c r="E271" s="208" t="s">
        <v>381</v>
      </c>
      <c r="F271" s="208" t="s">
        <v>382</v>
      </c>
      <c r="G271" s="206"/>
      <c r="H271" s="206"/>
      <c r="I271" s="209"/>
      <c r="J271" s="210">
        <f>BK271</f>
        <v>0</v>
      </c>
      <c r="K271" s="206"/>
      <c r="L271" s="211"/>
      <c r="M271" s="212"/>
      <c r="N271" s="213"/>
      <c r="O271" s="213"/>
      <c r="P271" s="214">
        <f>P272</f>
        <v>0</v>
      </c>
      <c r="Q271" s="213"/>
      <c r="R271" s="214">
        <f>R272</f>
        <v>0</v>
      </c>
      <c r="S271" s="213"/>
      <c r="T271" s="215">
        <f>T272</f>
        <v>0</v>
      </c>
      <c r="AR271" s="216" t="s">
        <v>177</v>
      </c>
      <c r="AT271" s="217" t="s">
        <v>75</v>
      </c>
      <c r="AU271" s="217" t="s">
        <v>76</v>
      </c>
      <c r="AY271" s="216" t="s">
        <v>141</v>
      </c>
      <c r="BK271" s="218">
        <f>BK272</f>
        <v>0</v>
      </c>
    </row>
    <row r="272" s="11" customFormat="1" ht="22.8" customHeight="1">
      <c r="B272" s="205"/>
      <c r="C272" s="206"/>
      <c r="D272" s="207" t="s">
        <v>75</v>
      </c>
      <c r="E272" s="219" t="s">
        <v>383</v>
      </c>
      <c r="F272" s="219" t="s">
        <v>384</v>
      </c>
      <c r="G272" s="206"/>
      <c r="H272" s="206"/>
      <c r="I272" s="209"/>
      <c r="J272" s="220">
        <f>BK272</f>
        <v>0</v>
      </c>
      <c r="K272" s="206"/>
      <c r="L272" s="211"/>
      <c r="M272" s="212"/>
      <c r="N272" s="213"/>
      <c r="O272" s="213"/>
      <c r="P272" s="214">
        <f>SUM(P273:P290)</f>
        <v>0</v>
      </c>
      <c r="Q272" s="213"/>
      <c r="R272" s="214">
        <f>SUM(R273:R290)</f>
        <v>0</v>
      </c>
      <c r="S272" s="213"/>
      <c r="T272" s="215">
        <f>SUM(T273:T290)</f>
        <v>0</v>
      </c>
      <c r="AR272" s="216" t="s">
        <v>177</v>
      </c>
      <c r="AT272" s="217" t="s">
        <v>75</v>
      </c>
      <c r="AU272" s="217" t="s">
        <v>83</v>
      </c>
      <c r="AY272" s="216" t="s">
        <v>141</v>
      </c>
      <c r="BK272" s="218">
        <f>SUM(BK273:BK290)</f>
        <v>0</v>
      </c>
    </row>
    <row r="273" s="1" customFormat="1" ht="16.5" customHeight="1">
      <c r="B273" s="38"/>
      <c r="C273" s="221" t="s">
        <v>385</v>
      </c>
      <c r="D273" s="221" t="s">
        <v>143</v>
      </c>
      <c r="E273" s="222" t="s">
        <v>386</v>
      </c>
      <c r="F273" s="223" t="s">
        <v>384</v>
      </c>
      <c r="G273" s="224" t="s">
        <v>295</v>
      </c>
      <c r="H273" s="225">
        <v>1</v>
      </c>
      <c r="I273" s="226"/>
      <c r="J273" s="227">
        <f>ROUND(I273*H273,2)</f>
        <v>0</v>
      </c>
      <c r="K273" s="223" t="s">
        <v>147</v>
      </c>
      <c r="L273" s="43"/>
      <c r="M273" s="228" t="s">
        <v>19</v>
      </c>
      <c r="N273" s="229" t="s">
        <v>47</v>
      </c>
      <c r="O273" s="83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AR273" s="232" t="s">
        <v>387</v>
      </c>
      <c r="AT273" s="232" t="s">
        <v>143</v>
      </c>
      <c r="AU273" s="232" t="s">
        <v>85</v>
      </c>
      <c r="AY273" s="17" t="s">
        <v>141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7" t="s">
        <v>83</v>
      </c>
      <c r="BK273" s="233">
        <f>ROUND(I273*H273,2)</f>
        <v>0</v>
      </c>
      <c r="BL273" s="17" t="s">
        <v>387</v>
      </c>
      <c r="BM273" s="232" t="s">
        <v>388</v>
      </c>
    </row>
    <row r="274" s="1" customFormat="1">
      <c r="B274" s="38"/>
      <c r="C274" s="39"/>
      <c r="D274" s="234" t="s">
        <v>150</v>
      </c>
      <c r="E274" s="39"/>
      <c r="F274" s="235" t="s">
        <v>389</v>
      </c>
      <c r="G274" s="39"/>
      <c r="H274" s="39"/>
      <c r="I274" s="147"/>
      <c r="J274" s="39"/>
      <c r="K274" s="39"/>
      <c r="L274" s="43"/>
      <c r="M274" s="236"/>
      <c r="N274" s="83"/>
      <c r="O274" s="83"/>
      <c r="P274" s="83"/>
      <c r="Q274" s="83"/>
      <c r="R274" s="83"/>
      <c r="S274" s="83"/>
      <c r="T274" s="84"/>
      <c r="AT274" s="17" t="s">
        <v>150</v>
      </c>
      <c r="AU274" s="17" t="s">
        <v>85</v>
      </c>
    </row>
    <row r="275" s="1" customFormat="1">
      <c r="B275" s="38"/>
      <c r="C275" s="39"/>
      <c r="D275" s="234" t="s">
        <v>298</v>
      </c>
      <c r="E275" s="39"/>
      <c r="F275" s="279" t="s">
        <v>390</v>
      </c>
      <c r="G275" s="39"/>
      <c r="H275" s="39"/>
      <c r="I275" s="147"/>
      <c r="J275" s="39"/>
      <c r="K275" s="39"/>
      <c r="L275" s="43"/>
      <c r="M275" s="236"/>
      <c r="N275" s="83"/>
      <c r="O275" s="83"/>
      <c r="P275" s="83"/>
      <c r="Q275" s="83"/>
      <c r="R275" s="83"/>
      <c r="S275" s="83"/>
      <c r="T275" s="84"/>
      <c r="AT275" s="17" t="s">
        <v>298</v>
      </c>
      <c r="AU275" s="17" t="s">
        <v>85</v>
      </c>
    </row>
    <row r="276" s="12" customFormat="1">
      <c r="B276" s="237"/>
      <c r="C276" s="238"/>
      <c r="D276" s="234" t="s">
        <v>152</v>
      </c>
      <c r="E276" s="239" t="s">
        <v>19</v>
      </c>
      <c r="F276" s="240" t="s">
        <v>391</v>
      </c>
      <c r="G276" s="238"/>
      <c r="H276" s="239" t="s">
        <v>19</v>
      </c>
      <c r="I276" s="241"/>
      <c r="J276" s="238"/>
      <c r="K276" s="238"/>
      <c r="L276" s="242"/>
      <c r="M276" s="243"/>
      <c r="N276" s="244"/>
      <c r="O276" s="244"/>
      <c r="P276" s="244"/>
      <c r="Q276" s="244"/>
      <c r="R276" s="244"/>
      <c r="S276" s="244"/>
      <c r="T276" s="245"/>
      <c r="AT276" s="246" t="s">
        <v>152</v>
      </c>
      <c r="AU276" s="246" t="s">
        <v>85</v>
      </c>
      <c r="AV276" s="12" t="s">
        <v>83</v>
      </c>
      <c r="AW276" s="12" t="s">
        <v>37</v>
      </c>
      <c r="AX276" s="12" t="s">
        <v>76</v>
      </c>
      <c r="AY276" s="246" t="s">
        <v>141</v>
      </c>
    </row>
    <row r="277" s="13" customFormat="1">
      <c r="B277" s="247"/>
      <c r="C277" s="248"/>
      <c r="D277" s="234" t="s">
        <v>152</v>
      </c>
      <c r="E277" s="249" t="s">
        <v>19</v>
      </c>
      <c r="F277" s="250" t="s">
        <v>83</v>
      </c>
      <c r="G277" s="248"/>
      <c r="H277" s="251">
        <v>1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AT277" s="257" t="s">
        <v>152</v>
      </c>
      <c r="AU277" s="257" t="s">
        <v>85</v>
      </c>
      <c r="AV277" s="13" t="s">
        <v>85</v>
      </c>
      <c r="AW277" s="13" t="s">
        <v>37</v>
      </c>
      <c r="AX277" s="13" t="s">
        <v>76</v>
      </c>
      <c r="AY277" s="257" t="s">
        <v>141</v>
      </c>
    </row>
    <row r="278" s="14" customFormat="1">
      <c r="B278" s="258"/>
      <c r="C278" s="259"/>
      <c r="D278" s="234" t="s">
        <v>152</v>
      </c>
      <c r="E278" s="260" t="s">
        <v>19</v>
      </c>
      <c r="F278" s="261" t="s">
        <v>155</v>
      </c>
      <c r="G278" s="259"/>
      <c r="H278" s="262">
        <v>1</v>
      </c>
      <c r="I278" s="263"/>
      <c r="J278" s="259"/>
      <c r="K278" s="259"/>
      <c r="L278" s="264"/>
      <c r="M278" s="265"/>
      <c r="N278" s="266"/>
      <c r="O278" s="266"/>
      <c r="P278" s="266"/>
      <c r="Q278" s="266"/>
      <c r="R278" s="266"/>
      <c r="S278" s="266"/>
      <c r="T278" s="267"/>
      <c r="AT278" s="268" t="s">
        <v>152</v>
      </c>
      <c r="AU278" s="268" t="s">
        <v>85</v>
      </c>
      <c r="AV278" s="14" t="s">
        <v>148</v>
      </c>
      <c r="AW278" s="14" t="s">
        <v>37</v>
      </c>
      <c r="AX278" s="14" t="s">
        <v>83</v>
      </c>
      <c r="AY278" s="268" t="s">
        <v>141</v>
      </c>
    </row>
    <row r="279" s="1" customFormat="1" ht="16.5" customHeight="1">
      <c r="B279" s="38"/>
      <c r="C279" s="221" t="s">
        <v>392</v>
      </c>
      <c r="D279" s="221" t="s">
        <v>143</v>
      </c>
      <c r="E279" s="222" t="s">
        <v>393</v>
      </c>
      <c r="F279" s="223" t="s">
        <v>394</v>
      </c>
      <c r="G279" s="224" t="s">
        <v>295</v>
      </c>
      <c r="H279" s="225">
        <v>1</v>
      </c>
      <c r="I279" s="226"/>
      <c r="J279" s="227">
        <f>ROUND(I279*H279,2)</f>
        <v>0</v>
      </c>
      <c r="K279" s="223" t="s">
        <v>147</v>
      </c>
      <c r="L279" s="43"/>
      <c r="M279" s="228" t="s">
        <v>19</v>
      </c>
      <c r="N279" s="229" t="s">
        <v>47</v>
      </c>
      <c r="O279" s="83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AR279" s="232" t="s">
        <v>387</v>
      </c>
      <c r="AT279" s="232" t="s">
        <v>143</v>
      </c>
      <c r="AU279" s="232" t="s">
        <v>85</v>
      </c>
      <c r="AY279" s="17" t="s">
        <v>141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7" t="s">
        <v>83</v>
      </c>
      <c r="BK279" s="233">
        <f>ROUND(I279*H279,2)</f>
        <v>0</v>
      </c>
      <c r="BL279" s="17" t="s">
        <v>387</v>
      </c>
      <c r="BM279" s="232" t="s">
        <v>395</v>
      </c>
    </row>
    <row r="280" s="1" customFormat="1">
      <c r="B280" s="38"/>
      <c r="C280" s="39"/>
      <c r="D280" s="234" t="s">
        <v>150</v>
      </c>
      <c r="E280" s="39"/>
      <c r="F280" s="235" t="s">
        <v>394</v>
      </c>
      <c r="G280" s="39"/>
      <c r="H280" s="39"/>
      <c r="I280" s="147"/>
      <c r="J280" s="39"/>
      <c r="K280" s="39"/>
      <c r="L280" s="43"/>
      <c r="M280" s="236"/>
      <c r="N280" s="83"/>
      <c r="O280" s="83"/>
      <c r="P280" s="83"/>
      <c r="Q280" s="83"/>
      <c r="R280" s="83"/>
      <c r="S280" s="83"/>
      <c r="T280" s="84"/>
      <c r="AT280" s="17" t="s">
        <v>150</v>
      </c>
      <c r="AU280" s="17" t="s">
        <v>85</v>
      </c>
    </row>
    <row r="281" s="1" customFormat="1">
      <c r="B281" s="38"/>
      <c r="C281" s="39"/>
      <c r="D281" s="234" t="s">
        <v>298</v>
      </c>
      <c r="E281" s="39"/>
      <c r="F281" s="279" t="s">
        <v>396</v>
      </c>
      <c r="G281" s="39"/>
      <c r="H281" s="39"/>
      <c r="I281" s="147"/>
      <c r="J281" s="39"/>
      <c r="K281" s="39"/>
      <c r="L281" s="43"/>
      <c r="M281" s="236"/>
      <c r="N281" s="83"/>
      <c r="O281" s="83"/>
      <c r="P281" s="83"/>
      <c r="Q281" s="83"/>
      <c r="R281" s="83"/>
      <c r="S281" s="83"/>
      <c r="T281" s="84"/>
      <c r="AT281" s="17" t="s">
        <v>298</v>
      </c>
      <c r="AU281" s="17" t="s">
        <v>85</v>
      </c>
    </row>
    <row r="282" s="12" customFormat="1">
      <c r="B282" s="237"/>
      <c r="C282" s="238"/>
      <c r="D282" s="234" t="s">
        <v>152</v>
      </c>
      <c r="E282" s="239" t="s">
        <v>19</v>
      </c>
      <c r="F282" s="240" t="s">
        <v>397</v>
      </c>
      <c r="G282" s="238"/>
      <c r="H282" s="239" t="s">
        <v>19</v>
      </c>
      <c r="I282" s="241"/>
      <c r="J282" s="238"/>
      <c r="K282" s="238"/>
      <c r="L282" s="242"/>
      <c r="M282" s="243"/>
      <c r="N282" s="244"/>
      <c r="O282" s="244"/>
      <c r="P282" s="244"/>
      <c r="Q282" s="244"/>
      <c r="R282" s="244"/>
      <c r="S282" s="244"/>
      <c r="T282" s="245"/>
      <c r="AT282" s="246" t="s">
        <v>152</v>
      </c>
      <c r="AU282" s="246" t="s">
        <v>85</v>
      </c>
      <c r="AV282" s="12" t="s">
        <v>83</v>
      </c>
      <c r="AW282" s="12" t="s">
        <v>37</v>
      </c>
      <c r="AX282" s="12" t="s">
        <v>76</v>
      </c>
      <c r="AY282" s="246" t="s">
        <v>141</v>
      </c>
    </row>
    <row r="283" s="13" customFormat="1">
      <c r="B283" s="247"/>
      <c r="C283" s="248"/>
      <c r="D283" s="234" t="s">
        <v>152</v>
      </c>
      <c r="E283" s="249" t="s">
        <v>19</v>
      </c>
      <c r="F283" s="250" t="s">
        <v>83</v>
      </c>
      <c r="G283" s="248"/>
      <c r="H283" s="251">
        <v>1</v>
      </c>
      <c r="I283" s="252"/>
      <c r="J283" s="248"/>
      <c r="K283" s="248"/>
      <c r="L283" s="253"/>
      <c r="M283" s="254"/>
      <c r="N283" s="255"/>
      <c r="O283" s="255"/>
      <c r="P283" s="255"/>
      <c r="Q283" s="255"/>
      <c r="R283" s="255"/>
      <c r="S283" s="255"/>
      <c r="T283" s="256"/>
      <c r="AT283" s="257" t="s">
        <v>152</v>
      </c>
      <c r="AU283" s="257" t="s">
        <v>85</v>
      </c>
      <c r="AV283" s="13" t="s">
        <v>85</v>
      </c>
      <c r="AW283" s="13" t="s">
        <v>37</v>
      </c>
      <c r="AX283" s="13" t="s">
        <v>76</v>
      </c>
      <c r="AY283" s="257" t="s">
        <v>141</v>
      </c>
    </row>
    <row r="284" s="14" customFormat="1">
      <c r="B284" s="258"/>
      <c r="C284" s="259"/>
      <c r="D284" s="234" t="s">
        <v>152</v>
      </c>
      <c r="E284" s="260" t="s">
        <v>19</v>
      </c>
      <c r="F284" s="261" t="s">
        <v>155</v>
      </c>
      <c r="G284" s="259"/>
      <c r="H284" s="262">
        <v>1</v>
      </c>
      <c r="I284" s="263"/>
      <c r="J284" s="259"/>
      <c r="K284" s="259"/>
      <c r="L284" s="264"/>
      <c r="M284" s="265"/>
      <c r="N284" s="266"/>
      <c r="O284" s="266"/>
      <c r="P284" s="266"/>
      <c r="Q284" s="266"/>
      <c r="R284" s="266"/>
      <c r="S284" s="266"/>
      <c r="T284" s="267"/>
      <c r="AT284" s="268" t="s">
        <v>152</v>
      </c>
      <c r="AU284" s="268" t="s">
        <v>85</v>
      </c>
      <c r="AV284" s="14" t="s">
        <v>148</v>
      </c>
      <c r="AW284" s="14" t="s">
        <v>37</v>
      </c>
      <c r="AX284" s="14" t="s">
        <v>83</v>
      </c>
      <c r="AY284" s="268" t="s">
        <v>141</v>
      </c>
    </row>
    <row r="285" s="1" customFormat="1" ht="16.5" customHeight="1">
      <c r="B285" s="38"/>
      <c r="C285" s="221" t="s">
        <v>398</v>
      </c>
      <c r="D285" s="221" t="s">
        <v>143</v>
      </c>
      <c r="E285" s="222" t="s">
        <v>399</v>
      </c>
      <c r="F285" s="223" t="s">
        <v>400</v>
      </c>
      <c r="G285" s="224" t="s">
        <v>295</v>
      </c>
      <c r="H285" s="225">
        <v>1</v>
      </c>
      <c r="I285" s="226"/>
      <c r="J285" s="227">
        <f>ROUND(I285*H285,2)</f>
        <v>0</v>
      </c>
      <c r="K285" s="223" t="s">
        <v>147</v>
      </c>
      <c r="L285" s="43"/>
      <c r="M285" s="228" t="s">
        <v>19</v>
      </c>
      <c r="N285" s="229" t="s">
        <v>47</v>
      </c>
      <c r="O285" s="83"/>
      <c r="P285" s="230">
        <f>O285*H285</f>
        <v>0</v>
      </c>
      <c r="Q285" s="230">
        <v>0</v>
      </c>
      <c r="R285" s="230">
        <f>Q285*H285</f>
        <v>0</v>
      </c>
      <c r="S285" s="230">
        <v>0</v>
      </c>
      <c r="T285" s="231">
        <f>S285*H285</f>
        <v>0</v>
      </c>
      <c r="AR285" s="232" t="s">
        <v>387</v>
      </c>
      <c r="AT285" s="232" t="s">
        <v>143</v>
      </c>
      <c r="AU285" s="232" t="s">
        <v>85</v>
      </c>
      <c r="AY285" s="17" t="s">
        <v>141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7" t="s">
        <v>83</v>
      </c>
      <c r="BK285" s="233">
        <f>ROUND(I285*H285,2)</f>
        <v>0</v>
      </c>
      <c r="BL285" s="17" t="s">
        <v>387</v>
      </c>
      <c r="BM285" s="232" t="s">
        <v>401</v>
      </c>
    </row>
    <row r="286" s="1" customFormat="1">
      <c r="B286" s="38"/>
      <c r="C286" s="39"/>
      <c r="D286" s="234" t="s">
        <v>150</v>
      </c>
      <c r="E286" s="39"/>
      <c r="F286" s="235" t="s">
        <v>400</v>
      </c>
      <c r="G286" s="39"/>
      <c r="H286" s="39"/>
      <c r="I286" s="147"/>
      <c r="J286" s="39"/>
      <c r="K286" s="39"/>
      <c r="L286" s="43"/>
      <c r="M286" s="236"/>
      <c r="N286" s="83"/>
      <c r="O286" s="83"/>
      <c r="P286" s="83"/>
      <c r="Q286" s="83"/>
      <c r="R286" s="83"/>
      <c r="S286" s="83"/>
      <c r="T286" s="84"/>
      <c r="AT286" s="17" t="s">
        <v>150</v>
      </c>
      <c r="AU286" s="17" t="s">
        <v>85</v>
      </c>
    </row>
    <row r="287" s="1" customFormat="1">
      <c r="B287" s="38"/>
      <c r="C287" s="39"/>
      <c r="D287" s="234" t="s">
        <v>298</v>
      </c>
      <c r="E287" s="39"/>
      <c r="F287" s="279" t="s">
        <v>402</v>
      </c>
      <c r="G287" s="39"/>
      <c r="H287" s="39"/>
      <c r="I287" s="147"/>
      <c r="J287" s="39"/>
      <c r="K287" s="39"/>
      <c r="L287" s="43"/>
      <c r="M287" s="236"/>
      <c r="N287" s="83"/>
      <c r="O287" s="83"/>
      <c r="P287" s="83"/>
      <c r="Q287" s="83"/>
      <c r="R287" s="83"/>
      <c r="S287" s="83"/>
      <c r="T287" s="84"/>
      <c r="AT287" s="17" t="s">
        <v>298</v>
      </c>
      <c r="AU287" s="17" t="s">
        <v>85</v>
      </c>
    </row>
    <row r="288" s="12" customFormat="1">
      <c r="B288" s="237"/>
      <c r="C288" s="238"/>
      <c r="D288" s="234" t="s">
        <v>152</v>
      </c>
      <c r="E288" s="239" t="s">
        <v>19</v>
      </c>
      <c r="F288" s="240" t="s">
        <v>403</v>
      </c>
      <c r="G288" s="238"/>
      <c r="H288" s="239" t="s">
        <v>19</v>
      </c>
      <c r="I288" s="241"/>
      <c r="J288" s="238"/>
      <c r="K288" s="238"/>
      <c r="L288" s="242"/>
      <c r="M288" s="243"/>
      <c r="N288" s="244"/>
      <c r="O288" s="244"/>
      <c r="P288" s="244"/>
      <c r="Q288" s="244"/>
      <c r="R288" s="244"/>
      <c r="S288" s="244"/>
      <c r="T288" s="245"/>
      <c r="AT288" s="246" t="s">
        <v>152</v>
      </c>
      <c r="AU288" s="246" t="s">
        <v>85</v>
      </c>
      <c r="AV288" s="12" t="s">
        <v>83</v>
      </c>
      <c r="AW288" s="12" t="s">
        <v>37</v>
      </c>
      <c r="AX288" s="12" t="s">
        <v>76</v>
      </c>
      <c r="AY288" s="246" t="s">
        <v>141</v>
      </c>
    </row>
    <row r="289" s="13" customFormat="1">
      <c r="B289" s="247"/>
      <c r="C289" s="248"/>
      <c r="D289" s="234" t="s">
        <v>152</v>
      </c>
      <c r="E289" s="249" t="s">
        <v>19</v>
      </c>
      <c r="F289" s="250" t="s">
        <v>83</v>
      </c>
      <c r="G289" s="248"/>
      <c r="H289" s="251">
        <v>1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AT289" s="257" t="s">
        <v>152</v>
      </c>
      <c r="AU289" s="257" t="s">
        <v>85</v>
      </c>
      <c r="AV289" s="13" t="s">
        <v>85</v>
      </c>
      <c r="AW289" s="13" t="s">
        <v>37</v>
      </c>
      <c r="AX289" s="13" t="s">
        <v>76</v>
      </c>
      <c r="AY289" s="257" t="s">
        <v>141</v>
      </c>
    </row>
    <row r="290" s="14" customFormat="1">
      <c r="B290" s="258"/>
      <c r="C290" s="259"/>
      <c r="D290" s="234" t="s">
        <v>152</v>
      </c>
      <c r="E290" s="260" t="s">
        <v>19</v>
      </c>
      <c r="F290" s="261" t="s">
        <v>155</v>
      </c>
      <c r="G290" s="259"/>
      <c r="H290" s="262">
        <v>1</v>
      </c>
      <c r="I290" s="263"/>
      <c r="J290" s="259"/>
      <c r="K290" s="259"/>
      <c r="L290" s="264"/>
      <c r="M290" s="280"/>
      <c r="N290" s="281"/>
      <c r="O290" s="281"/>
      <c r="P290" s="281"/>
      <c r="Q290" s="281"/>
      <c r="R290" s="281"/>
      <c r="S290" s="281"/>
      <c r="T290" s="282"/>
      <c r="AT290" s="268" t="s">
        <v>152</v>
      </c>
      <c r="AU290" s="268" t="s">
        <v>85</v>
      </c>
      <c r="AV290" s="14" t="s">
        <v>148</v>
      </c>
      <c r="AW290" s="14" t="s">
        <v>37</v>
      </c>
      <c r="AX290" s="14" t="s">
        <v>83</v>
      </c>
      <c r="AY290" s="268" t="s">
        <v>141</v>
      </c>
    </row>
    <row r="291" s="1" customFormat="1" ht="6.96" customHeight="1">
      <c r="B291" s="58"/>
      <c r="C291" s="59"/>
      <c r="D291" s="59"/>
      <c r="E291" s="59"/>
      <c r="F291" s="59"/>
      <c r="G291" s="59"/>
      <c r="H291" s="59"/>
      <c r="I291" s="171"/>
      <c r="J291" s="59"/>
      <c r="K291" s="59"/>
      <c r="L291" s="43"/>
    </row>
  </sheetData>
  <sheetProtection sheet="1" autoFilter="0" formatColumns="0" formatRows="0" objects="1" scenarios="1" spinCount="100000" saltValue="gevVqZbwiwb/OawXWHbGO/V055klkpjatLe7aTqqxuKiCA4VJlUWmSJRKVnmQE9Olyy2jefPHV4eL42il4ny1g==" hashValue="xq7+ozu8JiDHda3uSXpVKYPZyGWC/5BCafSUxS7MuWX92lAGlb6eEdOWSx/QTYxDt6cy44TDdeC/77Y2pCC/Wg==" algorithmName="SHA-512" password="CC35"/>
  <autoFilter ref="C104:K29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1:H91"/>
    <mergeCell ref="E95:H95"/>
    <mergeCell ref="E93:H93"/>
    <mergeCell ref="E97:H9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97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85</v>
      </c>
    </row>
    <row r="4" ht="24.96" customHeight="1">
      <c r="B4" s="20"/>
      <c r="D4" s="142" t="s">
        <v>101</v>
      </c>
      <c r="L4" s="20"/>
      <c r="M4" s="143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4" t="s">
        <v>16</v>
      </c>
      <c r="L6" s="20"/>
    </row>
    <row r="7" ht="16.5" customHeight="1">
      <c r="B7" s="20"/>
      <c r="E7" s="145" t="str">
        <f>'Rekapitulace stavby'!K6</f>
        <v>Přestupní terminál Šumperk - Jesenická 475/2</v>
      </c>
      <c r="F7" s="144"/>
      <c r="G7" s="144"/>
      <c r="H7" s="144"/>
      <c r="L7" s="20"/>
    </row>
    <row r="8">
      <c r="B8" s="20"/>
      <c r="D8" s="144" t="s">
        <v>102</v>
      </c>
      <c r="L8" s="20"/>
    </row>
    <row r="9" ht="16.5" customHeight="1">
      <c r="B9" s="20"/>
      <c r="E9" s="145" t="s">
        <v>103</v>
      </c>
      <c r="L9" s="20"/>
    </row>
    <row r="10" ht="12" customHeight="1">
      <c r="B10" s="20"/>
      <c r="D10" s="144" t="s">
        <v>104</v>
      </c>
      <c r="L10" s="20"/>
    </row>
    <row r="11" s="1" customFormat="1" ht="16.5" customHeight="1">
      <c r="B11" s="43"/>
      <c r="E11" s="146" t="s">
        <v>105</v>
      </c>
      <c r="F11" s="1"/>
      <c r="G11" s="1"/>
      <c r="H11" s="1"/>
      <c r="I11" s="147"/>
      <c r="L11" s="43"/>
    </row>
    <row r="12" s="1" customFormat="1" ht="12" customHeight="1">
      <c r="B12" s="43"/>
      <c r="D12" s="144" t="s">
        <v>106</v>
      </c>
      <c r="I12" s="147"/>
      <c r="L12" s="43"/>
    </row>
    <row r="13" s="1" customFormat="1" ht="36.96" customHeight="1">
      <c r="B13" s="43"/>
      <c r="E13" s="148" t="s">
        <v>404</v>
      </c>
      <c r="F13" s="1"/>
      <c r="G13" s="1"/>
      <c r="H13" s="1"/>
      <c r="I13" s="147"/>
      <c r="L13" s="43"/>
    </row>
    <row r="14" s="1" customFormat="1">
      <c r="B14" s="43"/>
      <c r="I14" s="147"/>
      <c r="L14" s="43"/>
    </row>
    <row r="15" s="1" customFormat="1" ht="12" customHeight="1">
      <c r="B15" s="43"/>
      <c r="D15" s="144" t="s">
        <v>18</v>
      </c>
      <c r="F15" s="132" t="s">
        <v>19</v>
      </c>
      <c r="I15" s="149" t="s">
        <v>20</v>
      </c>
      <c r="J15" s="132" t="s">
        <v>19</v>
      </c>
      <c r="L15" s="43"/>
    </row>
    <row r="16" s="1" customFormat="1" ht="12" customHeight="1">
      <c r="B16" s="43"/>
      <c r="D16" s="144" t="s">
        <v>21</v>
      </c>
      <c r="F16" s="132" t="s">
        <v>22</v>
      </c>
      <c r="I16" s="149" t="s">
        <v>23</v>
      </c>
      <c r="J16" s="150" t="str">
        <f>'Rekapitulace stavby'!AN8</f>
        <v>17. 5. 2019</v>
      </c>
      <c r="L16" s="43"/>
    </row>
    <row r="17" s="1" customFormat="1" ht="10.8" customHeight="1">
      <c r="B17" s="43"/>
      <c r="I17" s="147"/>
      <c r="L17" s="43"/>
    </row>
    <row r="18" s="1" customFormat="1" ht="12" customHeight="1">
      <c r="B18" s="43"/>
      <c r="D18" s="144" t="s">
        <v>25</v>
      </c>
      <c r="I18" s="149" t="s">
        <v>26</v>
      </c>
      <c r="J18" s="132" t="s">
        <v>27</v>
      </c>
      <c r="L18" s="43"/>
    </row>
    <row r="19" s="1" customFormat="1" ht="18" customHeight="1">
      <c r="B19" s="43"/>
      <c r="E19" s="132" t="s">
        <v>28</v>
      </c>
      <c r="I19" s="149" t="s">
        <v>29</v>
      </c>
      <c r="J19" s="132" t="s">
        <v>30</v>
      </c>
      <c r="L19" s="43"/>
    </row>
    <row r="20" s="1" customFormat="1" ht="6.96" customHeight="1">
      <c r="B20" s="43"/>
      <c r="I20" s="147"/>
      <c r="L20" s="43"/>
    </row>
    <row r="21" s="1" customFormat="1" ht="12" customHeight="1">
      <c r="B21" s="43"/>
      <c r="D21" s="144" t="s">
        <v>31</v>
      </c>
      <c r="I21" s="149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32"/>
      <c r="G22" s="132"/>
      <c r="H22" s="132"/>
      <c r="I22" s="149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7"/>
      <c r="L23" s="43"/>
    </row>
    <row r="24" s="1" customFormat="1" ht="12" customHeight="1">
      <c r="B24" s="43"/>
      <c r="D24" s="144" t="s">
        <v>33</v>
      </c>
      <c r="I24" s="149" t="s">
        <v>26</v>
      </c>
      <c r="J24" s="132" t="s">
        <v>34</v>
      </c>
      <c r="L24" s="43"/>
    </row>
    <row r="25" s="1" customFormat="1" ht="18" customHeight="1">
      <c r="B25" s="43"/>
      <c r="E25" s="132" t="s">
        <v>35</v>
      </c>
      <c r="I25" s="149" t="s">
        <v>29</v>
      </c>
      <c r="J25" s="132" t="s">
        <v>36</v>
      </c>
      <c r="L25" s="43"/>
    </row>
    <row r="26" s="1" customFormat="1" ht="6.96" customHeight="1">
      <c r="B26" s="43"/>
      <c r="I26" s="147"/>
      <c r="L26" s="43"/>
    </row>
    <row r="27" s="1" customFormat="1" ht="12" customHeight="1">
      <c r="B27" s="43"/>
      <c r="D27" s="144" t="s">
        <v>38</v>
      </c>
      <c r="I27" s="149" t="s">
        <v>26</v>
      </c>
      <c r="J27" s="132" t="s">
        <v>19</v>
      </c>
      <c r="L27" s="43"/>
    </row>
    <row r="28" s="1" customFormat="1" ht="18" customHeight="1">
      <c r="B28" s="43"/>
      <c r="E28" s="132" t="s">
        <v>39</v>
      </c>
      <c r="I28" s="149" t="s">
        <v>29</v>
      </c>
      <c r="J28" s="132" t="s">
        <v>19</v>
      </c>
      <c r="L28" s="43"/>
    </row>
    <row r="29" s="1" customFormat="1" ht="6.96" customHeight="1">
      <c r="B29" s="43"/>
      <c r="I29" s="147"/>
      <c r="L29" s="43"/>
    </row>
    <row r="30" s="1" customFormat="1" ht="12" customHeight="1">
      <c r="B30" s="43"/>
      <c r="D30" s="144" t="s">
        <v>40</v>
      </c>
      <c r="I30" s="147"/>
      <c r="L30" s="43"/>
    </row>
    <row r="31" s="7" customFormat="1" ht="16.5" customHeight="1">
      <c r="B31" s="151"/>
      <c r="E31" s="152" t="s">
        <v>19</v>
      </c>
      <c r="F31" s="152"/>
      <c r="G31" s="152"/>
      <c r="H31" s="152"/>
      <c r="I31" s="153"/>
      <c r="L31" s="151"/>
    </row>
    <row r="32" s="1" customFormat="1" ht="6.96" customHeight="1">
      <c r="B32" s="43"/>
      <c r="I32" s="147"/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4"/>
      <c r="J33" s="75"/>
      <c r="K33" s="75"/>
      <c r="L33" s="43"/>
    </row>
    <row r="34" s="1" customFormat="1" ht="25.44" customHeight="1">
      <c r="B34" s="43"/>
      <c r="D34" s="155" t="s">
        <v>42</v>
      </c>
      <c r="I34" s="147"/>
      <c r="J34" s="156">
        <f>ROUND(J93, 2)</f>
        <v>0</v>
      </c>
      <c r="L34" s="43"/>
    </row>
    <row r="35" s="1" customFormat="1" ht="6.96" customHeight="1">
      <c r="B35" s="43"/>
      <c r="D35" s="75"/>
      <c r="E35" s="75"/>
      <c r="F35" s="75"/>
      <c r="G35" s="75"/>
      <c r="H35" s="75"/>
      <c r="I35" s="154"/>
      <c r="J35" s="75"/>
      <c r="K35" s="75"/>
      <c r="L35" s="43"/>
    </row>
    <row r="36" s="1" customFormat="1" ht="14.4" customHeight="1">
      <c r="B36" s="43"/>
      <c r="F36" s="157" t="s">
        <v>44</v>
      </c>
      <c r="I36" s="158" t="s">
        <v>43</v>
      </c>
      <c r="J36" s="157" t="s">
        <v>45</v>
      </c>
      <c r="L36" s="43"/>
    </row>
    <row r="37" s="1" customFormat="1" ht="14.4" customHeight="1">
      <c r="B37" s="43"/>
      <c r="D37" s="146" t="s">
        <v>46</v>
      </c>
      <c r="E37" s="144" t="s">
        <v>47</v>
      </c>
      <c r="F37" s="159">
        <f>ROUND((SUM(BE93:BE110)),  2)</f>
        <v>0</v>
      </c>
      <c r="I37" s="160">
        <v>0.20999999999999999</v>
      </c>
      <c r="J37" s="159">
        <f>ROUND(((SUM(BE93:BE110))*I37),  2)</f>
        <v>0</v>
      </c>
      <c r="L37" s="43"/>
    </row>
    <row r="38" s="1" customFormat="1" ht="14.4" customHeight="1">
      <c r="B38" s="43"/>
      <c r="E38" s="144" t="s">
        <v>48</v>
      </c>
      <c r="F38" s="159">
        <f>ROUND((SUM(BF93:BF110)),  2)</f>
        <v>0</v>
      </c>
      <c r="I38" s="160">
        <v>0.14999999999999999</v>
      </c>
      <c r="J38" s="159">
        <f>ROUND(((SUM(BF93:BF110))*I38),  2)</f>
        <v>0</v>
      </c>
      <c r="L38" s="43"/>
    </row>
    <row r="39" hidden="1" s="1" customFormat="1" ht="14.4" customHeight="1">
      <c r="B39" s="43"/>
      <c r="E39" s="144" t="s">
        <v>49</v>
      </c>
      <c r="F39" s="159">
        <f>ROUND((SUM(BG93:BG110)),  2)</f>
        <v>0</v>
      </c>
      <c r="I39" s="160">
        <v>0.20999999999999999</v>
      </c>
      <c r="J39" s="159">
        <f>0</f>
        <v>0</v>
      </c>
      <c r="L39" s="43"/>
    </row>
    <row r="40" hidden="1" s="1" customFormat="1" ht="14.4" customHeight="1">
      <c r="B40" s="43"/>
      <c r="E40" s="144" t="s">
        <v>50</v>
      </c>
      <c r="F40" s="159">
        <f>ROUND((SUM(BH93:BH110)),  2)</f>
        <v>0</v>
      </c>
      <c r="I40" s="160">
        <v>0.14999999999999999</v>
      </c>
      <c r="J40" s="159">
        <f>0</f>
        <v>0</v>
      </c>
      <c r="L40" s="43"/>
    </row>
    <row r="41" hidden="1" s="1" customFormat="1" ht="14.4" customHeight="1">
      <c r="B41" s="43"/>
      <c r="E41" s="144" t="s">
        <v>51</v>
      </c>
      <c r="F41" s="159">
        <f>ROUND((SUM(BI93:BI110)),  2)</f>
        <v>0</v>
      </c>
      <c r="I41" s="160">
        <v>0</v>
      </c>
      <c r="J41" s="159">
        <f>0</f>
        <v>0</v>
      </c>
      <c r="L41" s="43"/>
    </row>
    <row r="42" s="1" customFormat="1" ht="6.96" customHeight="1">
      <c r="B42" s="43"/>
      <c r="I42" s="147"/>
      <c r="L42" s="43"/>
    </row>
    <row r="43" s="1" customFormat="1" ht="25.44" customHeight="1">
      <c r="B43" s="43"/>
      <c r="C43" s="161"/>
      <c r="D43" s="162" t="s">
        <v>52</v>
      </c>
      <c r="E43" s="163"/>
      <c r="F43" s="163"/>
      <c r="G43" s="164" t="s">
        <v>53</v>
      </c>
      <c r="H43" s="165" t="s">
        <v>54</v>
      </c>
      <c r="I43" s="166"/>
      <c r="J43" s="167">
        <f>SUM(J34:J41)</f>
        <v>0</v>
      </c>
      <c r="K43" s="168"/>
      <c r="L43" s="43"/>
    </row>
    <row r="44" s="1" customFormat="1" ht="14.4" customHeight="1"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43"/>
    </row>
    <row r="48" s="1" customFormat="1" ht="6.96" customHeight="1">
      <c r="B48" s="172"/>
      <c r="C48" s="173"/>
      <c r="D48" s="173"/>
      <c r="E48" s="173"/>
      <c r="F48" s="173"/>
      <c r="G48" s="173"/>
      <c r="H48" s="173"/>
      <c r="I48" s="174"/>
      <c r="J48" s="173"/>
      <c r="K48" s="173"/>
      <c r="L48" s="43"/>
    </row>
    <row r="49" s="1" customFormat="1" ht="24.96" customHeight="1">
      <c r="B49" s="38"/>
      <c r="C49" s="23" t="s">
        <v>108</v>
      </c>
      <c r="D49" s="39"/>
      <c r="E49" s="39"/>
      <c r="F49" s="39"/>
      <c r="G49" s="39"/>
      <c r="H49" s="39"/>
      <c r="I49" s="147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7"/>
      <c r="J51" s="39"/>
      <c r="K51" s="39"/>
      <c r="L51" s="43"/>
    </row>
    <row r="52" s="1" customFormat="1" ht="16.5" customHeight="1">
      <c r="B52" s="38"/>
      <c r="C52" s="39"/>
      <c r="D52" s="39"/>
      <c r="E52" s="175" t="str">
        <f>E7</f>
        <v>Přestupní terminál Šumperk - Jesenická 475/2</v>
      </c>
      <c r="F52" s="32"/>
      <c r="G52" s="32"/>
      <c r="H52" s="32"/>
      <c r="I52" s="147"/>
      <c r="J52" s="39"/>
      <c r="K52" s="39"/>
      <c r="L52" s="43"/>
    </row>
    <row r="53" ht="12" customHeight="1">
      <c r="B53" s="21"/>
      <c r="C53" s="32" t="s">
        <v>102</v>
      </c>
      <c r="D53" s="22"/>
      <c r="E53" s="22"/>
      <c r="F53" s="22"/>
      <c r="G53" s="22"/>
      <c r="H53" s="22"/>
      <c r="I53" s="138"/>
      <c r="J53" s="22"/>
      <c r="K53" s="22"/>
      <c r="L53" s="20"/>
    </row>
    <row r="54" ht="16.5" customHeight="1">
      <c r="B54" s="21"/>
      <c r="C54" s="22"/>
      <c r="D54" s="22"/>
      <c r="E54" s="175" t="s">
        <v>103</v>
      </c>
      <c r="F54" s="22"/>
      <c r="G54" s="22"/>
      <c r="H54" s="22"/>
      <c r="I54" s="138"/>
      <c r="J54" s="22"/>
      <c r="K54" s="22"/>
      <c r="L54" s="20"/>
    </row>
    <row r="55" ht="12" customHeight="1">
      <c r="B55" s="21"/>
      <c r="C55" s="32" t="s">
        <v>104</v>
      </c>
      <c r="D55" s="22"/>
      <c r="E55" s="22"/>
      <c r="F55" s="22"/>
      <c r="G55" s="22"/>
      <c r="H55" s="22"/>
      <c r="I55" s="138"/>
      <c r="J55" s="22"/>
      <c r="K55" s="22"/>
      <c r="L55" s="20"/>
    </row>
    <row r="56" s="1" customFormat="1" ht="16.5" customHeight="1">
      <c r="B56" s="38"/>
      <c r="C56" s="39"/>
      <c r="D56" s="39"/>
      <c r="E56" s="176" t="s">
        <v>105</v>
      </c>
      <c r="F56" s="39"/>
      <c r="G56" s="39"/>
      <c r="H56" s="39"/>
      <c r="I56" s="147"/>
      <c r="J56" s="39"/>
      <c r="K56" s="39"/>
      <c r="L56" s="43"/>
    </row>
    <row r="57" s="1" customFormat="1" ht="12" customHeight="1">
      <c r="B57" s="38"/>
      <c r="C57" s="32" t="s">
        <v>106</v>
      </c>
      <c r="D57" s="39"/>
      <c r="E57" s="39"/>
      <c r="F57" s="39"/>
      <c r="G57" s="39"/>
      <c r="H57" s="39"/>
      <c r="I57" s="147"/>
      <c r="J57" s="39"/>
      <c r="K57" s="39"/>
      <c r="L57" s="43"/>
    </row>
    <row r="58" s="1" customFormat="1" ht="16.5" customHeight="1">
      <c r="B58" s="38"/>
      <c r="C58" s="39"/>
      <c r="D58" s="39"/>
      <c r="E58" s="68" t="str">
        <f>E13</f>
        <v>705 2 - TZB - demontáže ZTI, vzduchotechnika</v>
      </c>
      <c r="F58" s="39"/>
      <c r="G58" s="39"/>
      <c r="H58" s="39"/>
      <c r="I58" s="147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 xml:space="preserve"> </v>
      </c>
      <c r="G60" s="39"/>
      <c r="H60" s="39"/>
      <c r="I60" s="149" t="s">
        <v>23</v>
      </c>
      <c r="J60" s="71" t="str">
        <f>IF(J16="","",J16)</f>
        <v>17. 5. 2019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43"/>
    </row>
    <row r="62" s="1" customFormat="1" ht="15.15" customHeight="1">
      <c r="B62" s="38"/>
      <c r="C62" s="32" t="s">
        <v>25</v>
      </c>
      <c r="D62" s="39"/>
      <c r="E62" s="39"/>
      <c r="F62" s="27" t="str">
        <f>E19</f>
        <v>Město Šumperk</v>
      </c>
      <c r="G62" s="39"/>
      <c r="H62" s="39"/>
      <c r="I62" s="149" t="s">
        <v>33</v>
      </c>
      <c r="J62" s="36" t="str">
        <f>E25</f>
        <v>Cekr CZ s.r.o.</v>
      </c>
      <c r="K62" s="39"/>
      <c r="L62" s="43"/>
    </row>
    <row r="63" s="1" customFormat="1" ht="27.9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9" t="s">
        <v>38</v>
      </c>
      <c r="J63" s="36" t="str">
        <f>E28</f>
        <v>Jan Zamykal, CS ÚRS 2019 01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43"/>
    </row>
    <row r="65" s="1" customFormat="1" ht="29.28" customHeight="1">
      <c r="B65" s="38"/>
      <c r="C65" s="177" t="s">
        <v>109</v>
      </c>
      <c r="D65" s="178"/>
      <c r="E65" s="178"/>
      <c r="F65" s="178"/>
      <c r="G65" s="178"/>
      <c r="H65" s="178"/>
      <c r="I65" s="179"/>
      <c r="J65" s="180" t="s">
        <v>110</v>
      </c>
      <c r="K65" s="178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43"/>
    </row>
    <row r="67" s="1" customFormat="1" ht="22.8" customHeight="1">
      <c r="B67" s="38"/>
      <c r="C67" s="181" t="s">
        <v>74</v>
      </c>
      <c r="D67" s="39"/>
      <c r="E67" s="39"/>
      <c r="F67" s="39"/>
      <c r="G67" s="39"/>
      <c r="H67" s="39"/>
      <c r="I67" s="147"/>
      <c r="J67" s="101">
        <f>J93</f>
        <v>0</v>
      </c>
      <c r="K67" s="39"/>
      <c r="L67" s="43"/>
      <c r="AU67" s="17" t="s">
        <v>111</v>
      </c>
    </row>
    <row r="68" s="8" customFormat="1" ht="24.96" customHeight="1">
      <c r="B68" s="182"/>
      <c r="C68" s="183"/>
      <c r="D68" s="184" t="s">
        <v>405</v>
      </c>
      <c r="E68" s="185"/>
      <c r="F68" s="185"/>
      <c r="G68" s="185"/>
      <c r="H68" s="185"/>
      <c r="I68" s="186"/>
      <c r="J68" s="187">
        <f>J94</f>
        <v>0</v>
      </c>
      <c r="K68" s="183"/>
      <c r="L68" s="188"/>
    </row>
    <row r="69" s="8" customFormat="1" ht="24.96" customHeight="1">
      <c r="B69" s="182"/>
      <c r="C69" s="183"/>
      <c r="D69" s="184" t="s">
        <v>406</v>
      </c>
      <c r="E69" s="185"/>
      <c r="F69" s="185"/>
      <c r="G69" s="185"/>
      <c r="H69" s="185"/>
      <c r="I69" s="186"/>
      <c r="J69" s="187">
        <f>J107</f>
        <v>0</v>
      </c>
      <c r="K69" s="183"/>
      <c r="L69" s="188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7"/>
      <c r="J70" s="39"/>
      <c r="K70" s="39"/>
      <c r="L70" s="43"/>
    </row>
    <row r="71" s="1" customFormat="1" ht="6.96" customHeight="1">
      <c r="B71" s="58"/>
      <c r="C71" s="59"/>
      <c r="D71" s="59"/>
      <c r="E71" s="59"/>
      <c r="F71" s="59"/>
      <c r="G71" s="59"/>
      <c r="H71" s="59"/>
      <c r="I71" s="171"/>
      <c r="J71" s="59"/>
      <c r="K71" s="59"/>
      <c r="L71" s="43"/>
    </row>
    <row r="75" s="1" customFormat="1" ht="6.96" customHeight="1">
      <c r="B75" s="60"/>
      <c r="C75" s="61"/>
      <c r="D75" s="61"/>
      <c r="E75" s="61"/>
      <c r="F75" s="61"/>
      <c r="G75" s="61"/>
      <c r="H75" s="61"/>
      <c r="I75" s="174"/>
      <c r="J75" s="61"/>
      <c r="K75" s="61"/>
      <c r="L75" s="43"/>
    </row>
    <row r="76" s="1" customFormat="1" ht="24.96" customHeight="1">
      <c r="B76" s="38"/>
      <c r="C76" s="23" t="s">
        <v>126</v>
      </c>
      <c r="D76" s="39"/>
      <c r="E76" s="39"/>
      <c r="F76" s="39"/>
      <c r="G76" s="39"/>
      <c r="H76" s="39"/>
      <c r="I76" s="147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7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7"/>
      <c r="J78" s="39"/>
      <c r="K78" s="39"/>
      <c r="L78" s="43"/>
    </row>
    <row r="79" s="1" customFormat="1" ht="16.5" customHeight="1">
      <c r="B79" s="38"/>
      <c r="C79" s="39"/>
      <c r="D79" s="39"/>
      <c r="E79" s="175" t="str">
        <f>E7</f>
        <v>Přestupní terminál Šumperk - Jesenická 475/2</v>
      </c>
      <c r="F79" s="32"/>
      <c r="G79" s="32"/>
      <c r="H79" s="32"/>
      <c r="I79" s="147"/>
      <c r="J79" s="39"/>
      <c r="K79" s="39"/>
      <c r="L79" s="43"/>
    </row>
    <row r="80" ht="12" customHeight="1">
      <c r="B80" s="21"/>
      <c r="C80" s="32" t="s">
        <v>102</v>
      </c>
      <c r="D80" s="22"/>
      <c r="E80" s="22"/>
      <c r="F80" s="22"/>
      <c r="G80" s="22"/>
      <c r="H80" s="22"/>
      <c r="I80" s="138"/>
      <c r="J80" s="22"/>
      <c r="K80" s="22"/>
      <c r="L80" s="20"/>
    </row>
    <row r="81" ht="16.5" customHeight="1">
      <c r="B81" s="21"/>
      <c r="C81" s="22"/>
      <c r="D81" s="22"/>
      <c r="E81" s="175" t="s">
        <v>103</v>
      </c>
      <c r="F81" s="22"/>
      <c r="G81" s="22"/>
      <c r="H81" s="22"/>
      <c r="I81" s="138"/>
      <c r="J81" s="22"/>
      <c r="K81" s="22"/>
      <c r="L81" s="20"/>
    </row>
    <row r="82" ht="12" customHeight="1">
      <c r="B82" s="21"/>
      <c r="C82" s="32" t="s">
        <v>104</v>
      </c>
      <c r="D82" s="22"/>
      <c r="E82" s="22"/>
      <c r="F82" s="22"/>
      <c r="G82" s="22"/>
      <c r="H82" s="22"/>
      <c r="I82" s="138"/>
      <c r="J82" s="22"/>
      <c r="K82" s="22"/>
      <c r="L82" s="20"/>
    </row>
    <row r="83" s="1" customFormat="1" ht="16.5" customHeight="1">
      <c r="B83" s="38"/>
      <c r="C83" s="39"/>
      <c r="D83" s="39"/>
      <c r="E83" s="176" t="s">
        <v>105</v>
      </c>
      <c r="F83" s="39"/>
      <c r="G83" s="39"/>
      <c r="H83" s="39"/>
      <c r="I83" s="147"/>
      <c r="J83" s="39"/>
      <c r="K83" s="39"/>
      <c r="L83" s="43"/>
    </row>
    <row r="84" s="1" customFormat="1" ht="12" customHeight="1">
      <c r="B84" s="38"/>
      <c r="C84" s="32" t="s">
        <v>106</v>
      </c>
      <c r="D84" s="39"/>
      <c r="E84" s="39"/>
      <c r="F84" s="39"/>
      <c r="G84" s="39"/>
      <c r="H84" s="39"/>
      <c r="I84" s="147"/>
      <c r="J84" s="39"/>
      <c r="K84" s="39"/>
      <c r="L84" s="43"/>
    </row>
    <row r="85" s="1" customFormat="1" ht="16.5" customHeight="1">
      <c r="B85" s="38"/>
      <c r="C85" s="39"/>
      <c r="D85" s="39"/>
      <c r="E85" s="68" t="str">
        <f>E13</f>
        <v>705 2 - TZB - demontáže ZTI, vzduchotechnika</v>
      </c>
      <c r="F85" s="39"/>
      <c r="G85" s="39"/>
      <c r="H85" s="39"/>
      <c r="I85" s="147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43"/>
    </row>
    <row r="87" s="1" customFormat="1" ht="12" customHeight="1">
      <c r="B87" s="38"/>
      <c r="C87" s="32" t="s">
        <v>21</v>
      </c>
      <c r="D87" s="39"/>
      <c r="E87" s="39"/>
      <c r="F87" s="27" t="str">
        <f>F16</f>
        <v xml:space="preserve"> </v>
      </c>
      <c r="G87" s="39"/>
      <c r="H87" s="39"/>
      <c r="I87" s="149" t="s">
        <v>23</v>
      </c>
      <c r="J87" s="71" t="str">
        <f>IF(J16="","",J16)</f>
        <v>17. 5. 2019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7"/>
      <c r="J88" s="39"/>
      <c r="K88" s="39"/>
      <c r="L88" s="43"/>
    </row>
    <row r="89" s="1" customFormat="1" ht="15.15" customHeight="1">
      <c r="B89" s="38"/>
      <c r="C89" s="32" t="s">
        <v>25</v>
      </c>
      <c r="D89" s="39"/>
      <c r="E89" s="39"/>
      <c r="F89" s="27" t="str">
        <f>E19</f>
        <v>Město Šumperk</v>
      </c>
      <c r="G89" s="39"/>
      <c r="H89" s="39"/>
      <c r="I89" s="149" t="s">
        <v>33</v>
      </c>
      <c r="J89" s="36" t="str">
        <f>E25</f>
        <v>Cekr CZ s.r.o.</v>
      </c>
      <c r="K89" s="39"/>
      <c r="L89" s="43"/>
    </row>
    <row r="90" s="1" customFormat="1" ht="27.9" customHeight="1">
      <c r="B90" s="38"/>
      <c r="C90" s="32" t="s">
        <v>31</v>
      </c>
      <c r="D90" s="39"/>
      <c r="E90" s="39"/>
      <c r="F90" s="27" t="str">
        <f>IF(E22="","",E22)</f>
        <v>Vyplň údaj</v>
      </c>
      <c r="G90" s="39"/>
      <c r="H90" s="39"/>
      <c r="I90" s="149" t="s">
        <v>38</v>
      </c>
      <c r="J90" s="36" t="str">
        <f>E28</f>
        <v>Jan Zamykal, CS ÚRS 2019 01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47"/>
      <c r="J91" s="39"/>
      <c r="K91" s="39"/>
      <c r="L91" s="43"/>
    </row>
    <row r="92" s="10" customFormat="1" ht="29.28" customHeight="1">
      <c r="B92" s="195"/>
      <c r="C92" s="196" t="s">
        <v>127</v>
      </c>
      <c r="D92" s="197" t="s">
        <v>61</v>
      </c>
      <c r="E92" s="197" t="s">
        <v>57</v>
      </c>
      <c r="F92" s="197" t="s">
        <v>58</v>
      </c>
      <c r="G92" s="197" t="s">
        <v>128</v>
      </c>
      <c r="H92" s="197" t="s">
        <v>129</v>
      </c>
      <c r="I92" s="198" t="s">
        <v>130</v>
      </c>
      <c r="J92" s="197" t="s">
        <v>110</v>
      </c>
      <c r="K92" s="199" t="s">
        <v>131</v>
      </c>
      <c r="L92" s="200"/>
      <c r="M92" s="91" t="s">
        <v>19</v>
      </c>
      <c r="N92" s="92" t="s">
        <v>46</v>
      </c>
      <c r="O92" s="92" t="s">
        <v>132</v>
      </c>
      <c r="P92" s="92" t="s">
        <v>133</v>
      </c>
      <c r="Q92" s="92" t="s">
        <v>134</v>
      </c>
      <c r="R92" s="92" t="s">
        <v>135</v>
      </c>
      <c r="S92" s="92" t="s">
        <v>136</v>
      </c>
      <c r="T92" s="93" t="s">
        <v>137</v>
      </c>
    </row>
    <row r="93" s="1" customFormat="1" ht="22.8" customHeight="1">
      <c r="B93" s="38"/>
      <c r="C93" s="98" t="s">
        <v>138</v>
      </c>
      <c r="D93" s="39"/>
      <c r="E93" s="39"/>
      <c r="F93" s="39"/>
      <c r="G93" s="39"/>
      <c r="H93" s="39"/>
      <c r="I93" s="147"/>
      <c r="J93" s="201">
        <f>BK93</f>
        <v>0</v>
      </c>
      <c r="K93" s="39"/>
      <c r="L93" s="43"/>
      <c r="M93" s="94"/>
      <c r="N93" s="95"/>
      <c r="O93" s="95"/>
      <c r="P93" s="202">
        <f>P94+P107</f>
        <v>0</v>
      </c>
      <c r="Q93" s="95"/>
      <c r="R93" s="202">
        <f>R94+R107</f>
        <v>0</v>
      </c>
      <c r="S93" s="95"/>
      <c r="T93" s="203">
        <f>T94+T107</f>
        <v>0</v>
      </c>
      <c r="AT93" s="17" t="s">
        <v>75</v>
      </c>
      <c r="AU93" s="17" t="s">
        <v>111</v>
      </c>
      <c r="BK93" s="204">
        <f>BK94+BK107</f>
        <v>0</v>
      </c>
    </row>
    <row r="94" s="11" customFormat="1" ht="25.92" customHeight="1">
      <c r="B94" s="205"/>
      <c r="C94" s="206"/>
      <c r="D94" s="207" t="s">
        <v>75</v>
      </c>
      <c r="E94" s="208" t="s">
        <v>407</v>
      </c>
      <c r="F94" s="208" t="s">
        <v>408</v>
      </c>
      <c r="G94" s="206"/>
      <c r="H94" s="206"/>
      <c r="I94" s="209"/>
      <c r="J94" s="210">
        <f>BK94</f>
        <v>0</v>
      </c>
      <c r="K94" s="206"/>
      <c r="L94" s="211"/>
      <c r="M94" s="212"/>
      <c r="N94" s="213"/>
      <c r="O94" s="213"/>
      <c r="P94" s="214">
        <f>SUM(P95:P106)</f>
        <v>0</v>
      </c>
      <c r="Q94" s="213"/>
      <c r="R94" s="214">
        <f>SUM(R95:R106)</f>
        <v>0</v>
      </c>
      <c r="S94" s="213"/>
      <c r="T94" s="215">
        <f>SUM(T95:T106)</f>
        <v>0</v>
      </c>
      <c r="AR94" s="216" t="s">
        <v>83</v>
      </c>
      <c r="AT94" s="217" t="s">
        <v>75</v>
      </c>
      <c r="AU94" s="217" t="s">
        <v>76</v>
      </c>
      <c r="AY94" s="216" t="s">
        <v>141</v>
      </c>
      <c r="BK94" s="218">
        <f>SUM(BK95:BK106)</f>
        <v>0</v>
      </c>
    </row>
    <row r="95" s="1" customFormat="1" ht="16.5" customHeight="1">
      <c r="B95" s="38"/>
      <c r="C95" s="221" t="s">
        <v>83</v>
      </c>
      <c r="D95" s="221" t="s">
        <v>143</v>
      </c>
      <c r="E95" s="222" t="s">
        <v>409</v>
      </c>
      <c r="F95" s="223" t="s">
        <v>410</v>
      </c>
      <c r="G95" s="224" t="s">
        <v>411</v>
      </c>
      <c r="H95" s="225">
        <v>1</v>
      </c>
      <c r="I95" s="226"/>
      <c r="J95" s="227">
        <f>ROUND(I95*H95,2)</f>
        <v>0</v>
      </c>
      <c r="K95" s="223" t="s">
        <v>296</v>
      </c>
      <c r="L95" s="43"/>
      <c r="M95" s="228" t="s">
        <v>19</v>
      </c>
      <c r="N95" s="229" t="s">
        <v>47</v>
      </c>
      <c r="O95" s="83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32" t="s">
        <v>148</v>
      </c>
      <c r="AT95" s="232" t="s">
        <v>143</v>
      </c>
      <c r="AU95" s="232" t="s">
        <v>83</v>
      </c>
      <c r="AY95" s="17" t="s">
        <v>141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17" t="s">
        <v>83</v>
      </c>
      <c r="BK95" s="233">
        <f>ROUND(I95*H95,2)</f>
        <v>0</v>
      </c>
      <c r="BL95" s="17" t="s">
        <v>148</v>
      </c>
      <c r="BM95" s="232" t="s">
        <v>412</v>
      </c>
    </row>
    <row r="96" s="1" customFormat="1">
      <c r="B96" s="38"/>
      <c r="C96" s="39"/>
      <c r="D96" s="234" t="s">
        <v>150</v>
      </c>
      <c r="E96" s="39"/>
      <c r="F96" s="235" t="s">
        <v>413</v>
      </c>
      <c r="G96" s="39"/>
      <c r="H96" s="39"/>
      <c r="I96" s="147"/>
      <c r="J96" s="39"/>
      <c r="K96" s="39"/>
      <c r="L96" s="43"/>
      <c r="M96" s="236"/>
      <c r="N96" s="83"/>
      <c r="O96" s="83"/>
      <c r="P96" s="83"/>
      <c r="Q96" s="83"/>
      <c r="R96" s="83"/>
      <c r="S96" s="83"/>
      <c r="T96" s="84"/>
      <c r="AT96" s="17" t="s">
        <v>150</v>
      </c>
      <c r="AU96" s="17" t="s">
        <v>83</v>
      </c>
    </row>
    <row r="97" s="1" customFormat="1">
      <c r="B97" s="38"/>
      <c r="C97" s="39"/>
      <c r="D97" s="234" t="s">
        <v>298</v>
      </c>
      <c r="E97" s="39"/>
      <c r="F97" s="279" t="s">
        <v>414</v>
      </c>
      <c r="G97" s="39"/>
      <c r="H97" s="39"/>
      <c r="I97" s="147"/>
      <c r="J97" s="39"/>
      <c r="K97" s="39"/>
      <c r="L97" s="43"/>
      <c r="M97" s="236"/>
      <c r="N97" s="83"/>
      <c r="O97" s="83"/>
      <c r="P97" s="83"/>
      <c r="Q97" s="83"/>
      <c r="R97" s="83"/>
      <c r="S97" s="83"/>
      <c r="T97" s="84"/>
      <c r="AT97" s="17" t="s">
        <v>298</v>
      </c>
      <c r="AU97" s="17" t="s">
        <v>83</v>
      </c>
    </row>
    <row r="98" s="1" customFormat="1" ht="16.5" customHeight="1">
      <c r="B98" s="38"/>
      <c r="C98" s="221" t="s">
        <v>85</v>
      </c>
      <c r="D98" s="221" t="s">
        <v>143</v>
      </c>
      <c r="E98" s="222" t="s">
        <v>415</v>
      </c>
      <c r="F98" s="223" t="s">
        <v>416</v>
      </c>
      <c r="G98" s="224" t="s">
        <v>411</v>
      </c>
      <c r="H98" s="225">
        <v>1</v>
      </c>
      <c r="I98" s="226"/>
      <c r="J98" s="227">
        <f>ROUND(I98*H98,2)</f>
        <v>0</v>
      </c>
      <c r="K98" s="223" t="s">
        <v>296</v>
      </c>
      <c r="L98" s="43"/>
      <c r="M98" s="228" t="s">
        <v>19</v>
      </c>
      <c r="N98" s="229" t="s">
        <v>47</v>
      </c>
      <c r="O98" s="83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32" t="s">
        <v>148</v>
      </c>
      <c r="AT98" s="232" t="s">
        <v>143</v>
      </c>
      <c r="AU98" s="232" t="s">
        <v>83</v>
      </c>
      <c r="AY98" s="17" t="s">
        <v>141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17" t="s">
        <v>83</v>
      </c>
      <c r="BK98" s="233">
        <f>ROUND(I98*H98,2)</f>
        <v>0</v>
      </c>
      <c r="BL98" s="17" t="s">
        <v>148</v>
      </c>
      <c r="BM98" s="232" t="s">
        <v>417</v>
      </c>
    </row>
    <row r="99" s="1" customFormat="1">
      <c r="B99" s="38"/>
      <c r="C99" s="39"/>
      <c r="D99" s="234" t="s">
        <v>150</v>
      </c>
      <c r="E99" s="39"/>
      <c r="F99" s="235" t="s">
        <v>418</v>
      </c>
      <c r="G99" s="39"/>
      <c r="H99" s="39"/>
      <c r="I99" s="147"/>
      <c r="J99" s="39"/>
      <c r="K99" s="39"/>
      <c r="L99" s="43"/>
      <c r="M99" s="236"/>
      <c r="N99" s="83"/>
      <c r="O99" s="83"/>
      <c r="P99" s="83"/>
      <c r="Q99" s="83"/>
      <c r="R99" s="83"/>
      <c r="S99" s="83"/>
      <c r="T99" s="84"/>
      <c r="AT99" s="17" t="s">
        <v>150</v>
      </c>
      <c r="AU99" s="17" t="s">
        <v>83</v>
      </c>
    </row>
    <row r="100" s="1" customFormat="1">
      <c r="B100" s="38"/>
      <c r="C100" s="39"/>
      <c r="D100" s="234" t="s">
        <v>298</v>
      </c>
      <c r="E100" s="39"/>
      <c r="F100" s="279" t="s">
        <v>419</v>
      </c>
      <c r="G100" s="39"/>
      <c r="H100" s="39"/>
      <c r="I100" s="147"/>
      <c r="J100" s="39"/>
      <c r="K100" s="39"/>
      <c r="L100" s="43"/>
      <c r="M100" s="236"/>
      <c r="N100" s="83"/>
      <c r="O100" s="83"/>
      <c r="P100" s="83"/>
      <c r="Q100" s="83"/>
      <c r="R100" s="83"/>
      <c r="S100" s="83"/>
      <c r="T100" s="84"/>
      <c r="AT100" s="17" t="s">
        <v>298</v>
      </c>
      <c r="AU100" s="17" t="s">
        <v>83</v>
      </c>
    </row>
    <row r="101" s="1" customFormat="1" ht="16.5" customHeight="1">
      <c r="B101" s="38"/>
      <c r="C101" s="221" t="s">
        <v>93</v>
      </c>
      <c r="D101" s="221" t="s">
        <v>143</v>
      </c>
      <c r="E101" s="222" t="s">
        <v>420</v>
      </c>
      <c r="F101" s="223" t="s">
        <v>421</v>
      </c>
      <c r="G101" s="224" t="s">
        <v>422</v>
      </c>
      <c r="H101" s="225">
        <v>24</v>
      </c>
      <c r="I101" s="226"/>
      <c r="J101" s="227">
        <f>ROUND(I101*H101,2)</f>
        <v>0</v>
      </c>
      <c r="K101" s="223" t="s">
        <v>296</v>
      </c>
      <c r="L101" s="43"/>
      <c r="M101" s="228" t="s">
        <v>19</v>
      </c>
      <c r="N101" s="229" t="s">
        <v>47</v>
      </c>
      <c r="O101" s="83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32" t="s">
        <v>148</v>
      </c>
      <c r="AT101" s="232" t="s">
        <v>143</v>
      </c>
      <c r="AU101" s="232" t="s">
        <v>83</v>
      </c>
      <c r="AY101" s="17" t="s">
        <v>141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17" t="s">
        <v>83</v>
      </c>
      <c r="BK101" s="233">
        <f>ROUND(I101*H101,2)</f>
        <v>0</v>
      </c>
      <c r="BL101" s="17" t="s">
        <v>148</v>
      </c>
      <c r="BM101" s="232" t="s">
        <v>423</v>
      </c>
    </row>
    <row r="102" s="1" customFormat="1">
      <c r="B102" s="38"/>
      <c r="C102" s="39"/>
      <c r="D102" s="234" t="s">
        <v>150</v>
      </c>
      <c r="E102" s="39"/>
      <c r="F102" s="235" t="s">
        <v>424</v>
      </c>
      <c r="G102" s="39"/>
      <c r="H102" s="39"/>
      <c r="I102" s="147"/>
      <c r="J102" s="39"/>
      <c r="K102" s="39"/>
      <c r="L102" s="43"/>
      <c r="M102" s="236"/>
      <c r="N102" s="83"/>
      <c r="O102" s="83"/>
      <c r="P102" s="83"/>
      <c r="Q102" s="83"/>
      <c r="R102" s="83"/>
      <c r="S102" s="83"/>
      <c r="T102" s="84"/>
      <c r="AT102" s="17" t="s">
        <v>150</v>
      </c>
      <c r="AU102" s="17" t="s">
        <v>83</v>
      </c>
    </row>
    <row r="103" s="1" customFormat="1" ht="16.5" customHeight="1">
      <c r="B103" s="38"/>
      <c r="C103" s="221" t="s">
        <v>148</v>
      </c>
      <c r="D103" s="221" t="s">
        <v>143</v>
      </c>
      <c r="E103" s="222" t="s">
        <v>425</v>
      </c>
      <c r="F103" s="223" t="s">
        <v>426</v>
      </c>
      <c r="G103" s="224" t="s">
        <v>427</v>
      </c>
      <c r="H103" s="225">
        <v>2</v>
      </c>
      <c r="I103" s="226"/>
      <c r="J103" s="227">
        <f>ROUND(I103*H103,2)</f>
        <v>0</v>
      </c>
      <c r="K103" s="223" t="s">
        <v>296</v>
      </c>
      <c r="L103" s="43"/>
      <c r="M103" s="228" t="s">
        <v>19</v>
      </c>
      <c r="N103" s="229" t="s">
        <v>47</v>
      </c>
      <c r="O103" s="83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32" t="s">
        <v>148</v>
      </c>
      <c r="AT103" s="232" t="s">
        <v>143</v>
      </c>
      <c r="AU103" s="232" t="s">
        <v>83</v>
      </c>
      <c r="AY103" s="17" t="s">
        <v>141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17" t="s">
        <v>83</v>
      </c>
      <c r="BK103" s="233">
        <f>ROUND(I103*H103,2)</f>
        <v>0</v>
      </c>
      <c r="BL103" s="17" t="s">
        <v>148</v>
      </c>
      <c r="BM103" s="232" t="s">
        <v>428</v>
      </c>
    </row>
    <row r="104" s="1" customFormat="1">
      <c r="B104" s="38"/>
      <c r="C104" s="39"/>
      <c r="D104" s="234" t="s">
        <v>150</v>
      </c>
      <c r="E104" s="39"/>
      <c r="F104" s="235" t="s">
        <v>426</v>
      </c>
      <c r="G104" s="39"/>
      <c r="H104" s="39"/>
      <c r="I104" s="147"/>
      <c r="J104" s="39"/>
      <c r="K104" s="39"/>
      <c r="L104" s="43"/>
      <c r="M104" s="236"/>
      <c r="N104" s="83"/>
      <c r="O104" s="83"/>
      <c r="P104" s="83"/>
      <c r="Q104" s="83"/>
      <c r="R104" s="83"/>
      <c r="S104" s="83"/>
      <c r="T104" s="84"/>
      <c r="AT104" s="17" t="s">
        <v>150</v>
      </c>
      <c r="AU104" s="17" t="s">
        <v>83</v>
      </c>
    </row>
    <row r="105" s="1" customFormat="1" ht="16.5" customHeight="1">
      <c r="B105" s="38"/>
      <c r="C105" s="221" t="s">
        <v>177</v>
      </c>
      <c r="D105" s="221" t="s">
        <v>143</v>
      </c>
      <c r="E105" s="222" t="s">
        <v>429</v>
      </c>
      <c r="F105" s="223" t="s">
        <v>430</v>
      </c>
      <c r="G105" s="224" t="s">
        <v>295</v>
      </c>
      <c r="H105" s="225">
        <v>1</v>
      </c>
      <c r="I105" s="226"/>
      <c r="J105" s="227">
        <f>ROUND(I105*H105,2)</f>
        <v>0</v>
      </c>
      <c r="K105" s="223" t="s">
        <v>296</v>
      </c>
      <c r="L105" s="43"/>
      <c r="M105" s="228" t="s">
        <v>19</v>
      </c>
      <c r="N105" s="229" t="s">
        <v>47</v>
      </c>
      <c r="O105" s="83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32" t="s">
        <v>148</v>
      </c>
      <c r="AT105" s="232" t="s">
        <v>143</v>
      </c>
      <c r="AU105" s="232" t="s">
        <v>83</v>
      </c>
      <c r="AY105" s="17" t="s">
        <v>141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17" t="s">
        <v>83</v>
      </c>
      <c r="BK105" s="233">
        <f>ROUND(I105*H105,2)</f>
        <v>0</v>
      </c>
      <c r="BL105" s="17" t="s">
        <v>148</v>
      </c>
      <c r="BM105" s="232" t="s">
        <v>431</v>
      </c>
    </row>
    <row r="106" s="1" customFormat="1">
      <c r="B106" s="38"/>
      <c r="C106" s="39"/>
      <c r="D106" s="234" t="s">
        <v>150</v>
      </c>
      <c r="E106" s="39"/>
      <c r="F106" s="235" t="s">
        <v>432</v>
      </c>
      <c r="G106" s="39"/>
      <c r="H106" s="39"/>
      <c r="I106" s="147"/>
      <c r="J106" s="39"/>
      <c r="K106" s="39"/>
      <c r="L106" s="43"/>
      <c r="M106" s="236"/>
      <c r="N106" s="83"/>
      <c r="O106" s="83"/>
      <c r="P106" s="83"/>
      <c r="Q106" s="83"/>
      <c r="R106" s="83"/>
      <c r="S106" s="83"/>
      <c r="T106" s="84"/>
      <c r="AT106" s="17" t="s">
        <v>150</v>
      </c>
      <c r="AU106" s="17" t="s">
        <v>83</v>
      </c>
    </row>
    <row r="107" s="11" customFormat="1" ht="25.92" customHeight="1">
      <c r="B107" s="205"/>
      <c r="C107" s="206"/>
      <c r="D107" s="207" t="s">
        <v>75</v>
      </c>
      <c r="E107" s="208" t="s">
        <v>433</v>
      </c>
      <c r="F107" s="208" t="s">
        <v>434</v>
      </c>
      <c r="G107" s="206"/>
      <c r="H107" s="206"/>
      <c r="I107" s="209"/>
      <c r="J107" s="210">
        <f>BK107</f>
        <v>0</v>
      </c>
      <c r="K107" s="206"/>
      <c r="L107" s="211"/>
      <c r="M107" s="212"/>
      <c r="N107" s="213"/>
      <c r="O107" s="213"/>
      <c r="P107" s="214">
        <f>SUM(P108:P110)</f>
        <v>0</v>
      </c>
      <c r="Q107" s="213"/>
      <c r="R107" s="214">
        <f>SUM(R108:R110)</f>
        <v>0</v>
      </c>
      <c r="S107" s="213"/>
      <c r="T107" s="215">
        <f>SUM(T108:T110)</f>
        <v>0</v>
      </c>
      <c r="AR107" s="216" t="s">
        <v>83</v>
      </c>
      <c r="AT107" s="217" t="s">
        <v>75</v>
      </c>
      <c r="AU107" s="217" t="s">
        <v>76</v>
      </c>
      <c r="AY107" s="216" t="s">
        <v>141</v>
      </c>
      <c r="BK107" s="218">
        <f>SUM(BK108:BK110)</f>
        <v>0</v>
      </c>
    </row>
    <row r="108" s="1" customFormat="1" ht="16.5" customHeight="1">
      <c r="B108" s="38"/>
      <c r="C108" s="221" t="s">
        <v>156</v>
      </c>
      <c r="D108" s="221" t="s">
        <v>143</v>
      </c>
      <c r="E108" s="222" t="s">
        <v>435</v>
      </c>
      <c r="F108" s="223" t="s">
        <v>436</v>
      </c>
      <c r="G108" s="224" t="s">
        <v>422</v>
      </c>
      <c r="H108" s="225">
        <v>32</v>
      </c>
      <c r="I108" s="226"/>
      <c r="J108" s="227">
        <f>ROUND(I108*H108,2)</f>
        <v>0</v>
      </c>
      <c r="K108" s="223" t="s">
        <v>296</v>
      </c>
      <c r="L108" s="43"/>
      <c r="M108" s="228" t="s">
        <v>19</v>
      </c>
      <c r="N108" s="229" t="s">
        <v>47</v>
      </c>
      <c r="O108" s="83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32" t="s">
        <v>148</v>
      </c>
      <c r="AT108" s="232" t="s">
        <v>143</v>
      </c>
      <c r="AU108" s="232" t="s">
        <v>83</v>
      </c>
      <c r="AY108" s="17" t="s">
        <v>141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17" t="s">
        <v>83</v>
      </c>
      <c r="BK108" s="233">
        <f>ROUND(I108*H108,2)</f>
        <v>0</v>
      </c>
      <c r="BL108" s="17" t="s">
        <v>148</v>
      </c>
      <c r="BM108" s="232" t="s">
        <v>437</v>
      </c>
    </row>
    <row r="109" s="1" customFormat="1">
      <c r="B109" s="38"/>
      <c r="C109" s="39"/>
      <c r="D109" s="234" t="s">
        <v>150</v>
      </c>
      <c r="E109" s="39"/>
      <c r="F109" s="235" t="s">
        <v>438</v>
      </c>
      <c r="G109" s="39"/>
      <c r="H109" s="39"/>
      <c r="I109" s="147"/>
      <c r="J109" s="39"/>
      <c r="K109" s="39"/>
      <c r="L109" s="43"/>
      <c r="M109" s="236"/>
      <c r="N109" s="83"/>
      <c r="O109" s="83"/>
      <c r="P109" s="83"/>
      <c r="Q109" s="83"/>
      <c r="R109" s="83"/>
      <c r="S109" s="83"/>
      <c r="T109" s="84"/>
      <c r="AT109" s="17" t="s">
        <v>150</v>
      </c>
      <c r="AU109" s="17" t="s">
        <v>83</v>
      </c>
    </row>
    <row r="110" s="1" customFormat="1">
      <c r="B110" s="38"/>
      <c r="C110" s="39"/>
      <c r="D110" s="234" t="s">
        <v>298</v>
      </c>
      <c r="E110" s="39"/>
      <c r="F110" s="279" t="s">
        <v>439</v>
      </c>
      <c r="G110" s="39"/>
      <c r="H110" s="39"/>
      <c r="I110" s="147"/>
      <c r="J110" s="39"/>
      <c r="K110" s="39"/>
      <c r="L110" s="43"/>
      <c r="M110" s="283"/>
      <c r="N110" s="284"/>
      <c r="O110" s="284"/>
      <c r="P110" s="284"/>
      <c r="Q110" s="284"/>
      <c r="R110" s="284"/>
      <c r="S110" s="284"/>
      <c r="T110" s="285"/>
      <c r="AT110" s="17" t="s">
        <v>298</v>
      </c>
      <c r="AU110" s="17" t="s">
        <v>83</v>
      </c>
    </row>
    <row r="111" s="1" customFormat="1" ht="6.96" customHeight="1">
      <c r="B111" s="58"/>
      <c r="C111" s="59"/>
      <c r="D111" s="59"/>
      <c r="E111" s="59"/>
      <c r="F111" s="59"/>
      <c r="G111" s="59"/>
      <c r="H111" s="59"/>
      <c r="I111" s="171"/>
      <c r="J111" s="59"/>
      <c r="K111" s="59"/>
      <c r="L111" s="43"/>
    </row>
  </sheetData>
  <sheetProtection sheet="1" autoFilter="0" formatColumns="0" formatRows="0" objects="1" scenarios="1" spinCount="100000" saltValue="e6Vd8+2d6lrWZ/w7XQmVDhehMS0icTXO5eLsmpAgKZVG6YMaRTFCGURpN/aREzR9IxTyaciQQmjmujpynBbmZA==" hashValue="RQcFReRagSXh/3NhmBw3CQK5AStnwo4sE6OBTUSuD7FQ3XZeif5aawRQg287khovM35HEY/hZusY/QnWi6guGA==" algorithmName="SHA-512" password="CC35"/>
  <autoFilter ref="C92:K11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100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85</v>
      </c>
    </row>
    <row r="4" ht="24.96" customHeight="1">
      <c r="B4" s="20"/>
      <c r="D4" s="142" t="s">
        <v>101</v>
      </c>
      <c r="L4" s="20"/>
      <c r="M4" s="143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4" t="s">
        <v>16</v>
      </c>
      <c r="L6" s="20"/>
    </row>
    <row r="7" ht="16.5" customHeight="1">
      <c r="B7" s="20"/>
      <c r="E7" s="145" t="str">
        <f>'Rekapitulace stavby'!K6</f>
        <v>Přestupní terminál Šumperk - Jesenická 475/2</v>
      </c>
      <c r="F7" s="144"/>
      <c r="G7" s="144"/>
      <c r="H7" s="144"/>
      <c r="L7" s="20"/>
    </row>
    <row r="8">
      <c r="B8" s="20"/>
      <c r="D8" s="144" t="s">
        <v>102</v>
      </c>
      <c r="L8" s="20"/>
    </row>
    <row r="9" ht="16.5" customHeight="1">
      <c r="B9" s="20"/>
      <c r="E9" s="145" t="s">
        <v>103</v>
      </c>
      <c r="L9" s="20"/>
    </row>
    <row r="10" ht="12" customHeight="1">
      <c r="B10" s="20"/>
      <c r="D10" s="144" t="s">
        <v>104</v>
      </c>
      <c r="L10" s="20"/>
    </row>
    <row r="11" s="1" customFormat="1" ht="16.5" customHeight="1">
      <c r="B11" s="43"/>
      <c r="E11" s="146" t="s">
        <v>105</v>
      </c>
      <c r="F11" s="1"/>
      <c r="G11" s="1"/>
      <c r="H11" s="1"/>
      <c r="I11" s="147"/>
      <c r="L11" s="43"/>
    </row>
    <row r="12" s="1" customFormat="1" ht="12" customHeight="1">
      <c r="B12" s="43"/>
      <c r="D12" s="144" t="s">
        <v>106</v>
      </c>
      <c r="I12" s="147"/>
      <c r="L12" s="43"/>
    </row>
    <row r="13" s="1" customFormat="1" ht="36.96" customHeight="1">
      <c r="B13" s="43"/>
      <c r="E13" s="148" t="s">
        <v>440</v>
      </c>
      <c r="F13" s="1"/>
      <c r="G13" s="1"/>
      <c r="H13" s="1"/>
      <c r="I13" s="147"/>
      <c r="L13" s="43"/>
    </row>
    <row r="14" s="1" customFormat="1">
      <c r="B14" s="43"/>
      <c r="I14" s="147"/>
      <c r="L14" s="43"/>
    </row>
    <row r="15" s="1" customFormat="1" ht="12" customHeight="1">
      <c r="B15" s="43"/>
      <c r="D15" s="144" t="s">
        <v>18</v>
      </c>
      <c r="F15" s="132" t="s">
        <v>19</v>
      </c>
      <c r="I15" s="149" t="s">
        <v>20</v>
      </c>
      <c r="J15" s="132" t="s">
        <v>19</v>
      </c>
      <c r="L15" s="43"/>
    </row>
    <row r="16" s="1" customFormat="1" ht="12" customHeight="1">
      <c r="B16" s="43"/>
      <c r="D16" s="144" t="s">
        <v>21</v>
      </c>
      <c r="F16" s="132" t="s">
        <v>22</v>
      </c>
      <c r="I16" s="149" t="s">
        <v>23</v>
      </c>
      <c r="J16" s="150" t="str">
        <f>'Rekapitulace stavby'!AN8</f>
        <v>17. 5. 2019</v>
      </c>
      <c r="L16" s="43"/>
    </row>
    <row r="17" s="1" customFormat="1" ht="10.8" customHeight="1">
      <c r="B17" s="43"/>
      <c r="I17" s="147"/>
      <c r="L17" s="43"/>
    </row>
    <row r="18" s="1" customFormat="1" ht="12" customHeight="1">
      <c r="B18" s="43"/>
      <c r="D18" s="144" t="s">
        <v>25</v>
      </c>
      <c r="I18" s="149" t="s">
        <v>26</v>
      </c>
      <c r="J18" s="132" t="s">
        <v>27</v>
      </c>
      <c r="L18" s="43"/>
    </row>
    <row r="19" s="1" customFormat="1" ht="18" customHeight="1">
      <c r="B19" s="43"/>
      <c r="E19" s="132" t="s">
        <v>28</v>
      </c>
      <c r="I19" s="149" t="s">
        <v>29</v>
      </c>
      <c r="J19" s="132" t="s">
        <v>30</v>
      </c>
      <c r="L19" s="43"/>
    </row>
    <row r="20" s="1" customFormat="1" ht="6.96" customHeight="1">
      <c r="B20" s="43"/>
      <c r="I20" s="147"/>
      <c r="L20" s="43"/>
    </row>
    <row r="21" s="1" customFormat="1" ht="12" customHeight="1">
      <c r="B21" s="43"/>
      <c r="D21" s="144" t="s">
        <v>31</v>
      </c>
      <c r="I21" s="149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32"/>
      <c r="G22" s="132"/>
      <c r="H22" s="132"/>
      <c r="I22" s="149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7"/>
      <c r="L23" s="43"/>
    </row>
    <row r="24" s="1" customFormat="1" ht="12" customHeight="1">
      <c r="B24" s="43"/>
      <c r="D24" s="144" t="s">
        <v>33</v>
      </c>
      <c r="I24" s="149" t="s">
        <v>26</v>
      </c>
      <c r="J24" s="132" t="s">
        <v>34</v>
      </c>
      <c r="L24" s="43"/>
    </row>
    <row r="25" s="1" customFormat="1" ht="18" customHeight="1">
      <c r="B25" s="43"/>
      <c r="E25" s="132" t="s">
        <v>35</v>
      </c>
      <c r="I25" s="149" t="s">
        <v>29</v>
      </c>
      <c r="J25" s="132" t="s">
        <v>36</v>
      </c>
      <c r="L25" s="43"/>
    </row>
    <row r="26" s="1" customFormat="1" ht="6.96" customHeight="1">
      <c r="B26" s="43"/>
      <c r="I26" s="147"/>
      <c r="L26" s="43"/>
    </row>
    <row r="27" s="1" customFormat="1" ht="12" customHeight="1">
      <c r="B27" s="43"/>
      <c r="D27" s="144" t="s">
        <v>38</v>
      </c>
      <c r="I27" s="149" t="s">
        <v>26</v>
      </c>
      <c r="J27" s="132" t="s">
        <v>19</v>
      </c>
      <c r="L27" s="43"/>
    </row>
    <row r="28" s="1" customFormat="1" ht="18" customHeight="1">
      <c r="B28" s="43"/>
      <c r="E28" s="132" t="s">
        <v>39</v>
      </c>
      <c r="I28" s="149" t="s">
        <v>29</v>
      </c>
      <c r="J28" s="132" t="s">
        <v>19</v>
      </c>
      <c r="L28" s="43"/>
    </row>
    <row r="29" s="1" customFormat="1" ht="6.96" customHeight="1">
      <c r="B29" s="43"/>
      <c r="I29" s="147"/>
      <c r="L29" s="43"/>
    </row>
    <row r="30" s="1" customFormat="1" ht="12" customHeight="1">
      <c r="B30" s="43"/>
      <c r="D30" s="144" t="s">
        <v>40</v>
      </c>
      <c r="I30" s="147"/>
      <c r="L30" s="43"/>
    </row>
    <row r="31" s="7" customFormat="1" ht="16.5" customHeight="1">
      <c r="B31" s="151"/>
      <c r="E31" s="152" t="s">
        <v>19</v>
      </c>
      <c r="F31" s="152"/>
      <c r="G31" s="152"/>
      <c r="H31" s="152"/>
      <c r="I31" s="153"/>
      <c r="L31" s="151"/>
    </row>
    <row r="32" s="1" customFormat="1" ht="6.96" customHeight="1">
      <c r="B32" s="43"/>
      <c r="I32" s="147"/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4"/>
      <c r="J33" s="75"/>
      <c r="K33" s="75"/>
      <c r="L33" s="43"/>
    </row>
    <row r="34" s="1" customFormat="1" ht="25.44" customHeight="1">
      <c r="B34" s="43"/>
      <c r="D34" s="155" t="s">
        <v>42</v>
      </c>
      <c r="I34" s="147"/>
      <c r="J34" s="156">
        <f>ROUND(J96, 2)</f>
        <v>0</v>
      </c>
      <c r="L34" s="43"/>
    </row>
    <row r="35" s="1" customFormat="1" ht="6.96" customHeight="1">
      <c r="B35" s="43"/>
      <c r="D35" s="75"/>
      <c r="E35" s="75"/>
      <c r="F35" s="75"/>
      <c r="G35" s="75"/>
      <c r="H35" s="75"/>
      <c r="I35" s="154"/>
      <c r="J35" s="75"/>
      <c r="K35" s="75"/>
      <c r="L35" s="43"/>
    </row>
    <row r="36" s="1" customFormat="1" ht="14.4" customHeight="1">
      <c r="B36" s="43"/>
      <c r="F36" s="157" t="s">
        <v>44</v>
      </c>
      <c r="I36" s="158" t="s">
        <v>43</v>
      </c>
      <c r="J36" s="157" t="s">
        <v>45</v>
      </c>
      <c r="L36" s="43"/>
    </row>
    <row r="37" s="1" customFormat="1" ht="14.4" customHeight="1">
      <c r="B37" s="43"/>
      <c r="D37" s="146" t="s">
        <v>46</v>
      </c>
      <c r="E37" s="144" t="s">
        <v>47</v>
      </c>
      <c r="F37" s="159">
        <f>ROUND((SUM(BE96:BE497)),  2)</f>
        <v>0</v>
      </c>
      <c r="I37" s="160">
        <v>0.20999999999999999</v>
      </c>
      <c r="J37" s="159">
        <f>ROUND(((SUM(BE96:BE497))*I37),  2)</f>
        <v>0</v>
      </c>
      <c r="L37" s="43"/>
    </row>
    <row r="38" s="1" customFormat="1" ht="14.4" customHeight="1">
      <c r="B38" s="43"/>
      <c r="E38" s="144" t="s">
        <v>48</v>
      </c>
      <c r="F38" s="159">
        <f>ROUND((SUM(BF96:BF497)),  2)</f>
        <v>0</v>
      </c>
      <c r="I38" s="160">
        <v>0.14999999999999999</v>
      </c>
      <c r="J38" s="159">
        <f>ROUND(((SUM(BF96:BF497))*I38),  2)</f>
        <v>0</v>
      </c>
      <c r="L38" s="43"/>
    </row>
    <row r="39" hidden="1" s="1" customFormat="1" ht="14.4" customHeight="1">
      <c r="B39" s="43"/>
      <c r="E39" s="144" t="s">
        <v>49</v>
      </c>
      <c r="F39" s="159">
        <f>ROUND((SUM(BG96:BG497)),  2)</f>
        <v>0</v>
      </c>
      <c r="I39" s="160">
        <v>0.20999999999999999</v>
      </c>
      <c r="J39" s="159">
        <f>0</f>
        <v>0</v>
      </c>
      <c r="L39" s="43"/>
    </row>
    <row r="40" hidden="1" s="1" customFormat="1" ht="14.4" customHeight="1">
      <c r="B40" s="43"/>
      <c r="E40" s="144" t="s">
        <v>50</v>
      </c>
      <c r="F40" s="159">
        <f>ROUND((SUM(BH96:BH497)),  2)</f>
        <v>0</v>
      </c>
      <c r="I40" s="160">
        <v>0.14999999999999999</v>
      </c>
      <c r="J40" s="159">
        <f>0</f>
        <v>0</v>
      </c>
      <c r="L40" s="43"/>
    </row>
    <row r="41" hidden="1" s="1" customFormat="1" ht="14.4" customHeight="1">
      <c r="B41" s="43"/>
      <c r="E41" s="144" t="s">
        <v>51</v>
      </c>
      <c r="F41" s="159">
        <f>ROUND((SUM(BI96:BI497)),  2)</f>
        <v>0</v>
      </c>
      <c r="I41" s="160">
        <v>0</v>
      </c>
      <c r="J41" s="159">
        <f>0</f>
        <v>0</v>
      </c>
      <c r="L41" s="43"/>
    </row>
    <row r="42" s="1" customFormat="1" ht="6.96" customHeight="1">
      <c r="B42" s="43"/>
      <c r="I42" s="147"/>
      <c r="L42" s="43"/>
    </row>
    <row r="43" s="1" customFormat="1" ht="25.44" customHeight="1">
      <c r="B43" s="43"/>
      <c r="C43" s="161"/>
      <c r="D43" s="162" t="s">
        <v>52</v>
      </c>
      <c r="E43" s="163"/>
      <c r="F43" s="163"/>
      <c r="G43" s="164" t="s">
        <v>53</v>
      </c>
      <c r="H43" s="165" t="s">
        <v>54</v>
      </c>
      <c r="I43" s="166"/>
      <c r="J43" s="167">
        <f>SUM(J34:J41)</f>
        <v>0</v>
      </c>
      <c r="K43" s="168"/>
      <c r="L43" s="43"/>
    </row>
    <row r="44" s="1" customFormat="1" ht="14.4" customHeight="1"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43"/>
    </row>
    <row r="48" s="1" customFormat="1" ht="6.96" customHeight="1">
      <c r="B48" s="172"/>
      <c r="C48" s="173"/>
      <c r="D48" s="173"/>
      <c r="E48" s="173"/>
      <c r="F48" s="173"/>
      <c r="G48" s="173"/>
      <c r="H48" s="173"/>
      <c r="I48" s="174"/>
      <c r="J48" s="173"/>
      <c r="K48" s="173"/>
      <c r="L48" s="43"/>
    </row>
    <row r="49" s="1" customFormat="1" ht="24.96" customHeight="1">
      <c r="B49" s="38"/>
      <c r="C49" s="23" t="s">
        <v>108</v>
      </c>
      <c r="D49" s="39"/>
      <c r="E49" s="39"/>
      <c r="F49" s="39"/>
      <c r="G49" s="39"/>
      <c r="H49" s="39"/>
      <c r="I49" s="147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7"/>
      <c r="J51" s="39"/>
      <c r="K51" s="39"/>
      <c r="L51" s="43"/>
    </row>
    <row r="52" s="1" customFormat="1" ht="16.5" customHeight="1">
      <c r="B52" s="38"/>
      <c r="C52" s="39"/>
      <c r="D52" s="39"/>
      <c r="E52" s="175" t="str">
        <f>E7</f>
        <v>Přestupní terminál Šumperk - Jesenická 475/2</v>
      </c>
      <c r="F52" s="32"/>
      <c r="G52" s="32"/>
      <c r="H52" s="32"/>
      <c r="I52" s="147"/>
      <c r="J52" s="39"/>
      <c r="K52" s="39"/>
      <c r="L52" s="43"/>
    </row>
    <row r="53" ht="12" customHeight="1">
      <c r="B53" s="21"/>
      <c r="C53" s="32" t="s">
        <v>102</v>
      </c>
      <c r="D53" s="22"/>
      <c r="E53" s="22"/>
      <c r="F53" s="22"/>
      <c r="G53" s="22"/>
      <c r="H53" s="22"/>
      <c r="I53" s="138"/>
      <c r="J53" s="22"/>
      <c r="K53" s="22"/>
      <c r="L53" s="20"/>
    </row>
    <row r="54" ht="16.5" customHeight="1">
      <c r="B54" s="21"/>
      <c r="C54" s="22"/>
      <c r="D54" s="22"/>
      <c r="E54" s="175" t="s">
        <v>103</v>
      </c>
      <c r="F54" s="22"/>
      <c r="G54" s="22"/>
      <c r="H54" s="22"/>
      <c r="I54" s="138"/>
      <c r="J54" s="22"/>
      <c r="K54" s="22"/>
      <c r="L54" s="20"/>
    </row>
    <row r="55" ht="12" customHeight="1">
      <c r="B55" s="21"/>
      <c r="C55" s="32" t="s">
        <v>104</v>
      </c>
      <c r="D55" s="22"/>
      <c r="E55" s="22"/>
      <c r="F55" s="22"/>
      <c r="G55" s="22"/>
      <c r="H55" s="22"/>
      <c r="I55" s="138"/>
      <c r="J55" s="22"/>
      <c r="K55" s="22"/>
      <c r="L55" s="20"/>
    </row>
    <row r="56" s="1" customFormat="1" ht="16.5" customHeight="1">
      <c r="B56" s="38"/>
      <c r="C56" s="39"/>
      <c r="D56" s="39"/>
      <c r="E56" s="176" t="s">
        <v>105</v>
      </c>
      <c r="F56" s="39"/>
      <c r="G56" s="39"/>
      <c r="H56" s="39"/>
      <c r="I56" s="147"/>
      <c r="J56" s="39"/>
      <c r="K56" s="39"/>
      <c r="L56" s="43"/>
    </row>
    <row r="57" s="1" customFormat="1" ht="12" customHeight="1">
      <c r="B57" s="38"/>
      <c r="C57" s="32" t="s">
        <v>106</v>
      </c>
      <c r="D57" s="39"/>
      <c r="E57" s="39"/>
      <c r="F57" s="39"/>
      <c r="G57" s="39"/>
      <c r="H57" s="39"/>
      <c r="I57" s="147"/>
      <c r="J57" s="39"/>
      <c r="K57" s="39"/>
      <c r="L57" s="43"/>
    </row>
    <row r="58" s="1" customFormat="1" ht="16.5" customHeight="1">
      <c r="B58" s="38"/>
      <c r="C58" s="39"/>
      <c r="D58" s="39"/>
      <c r="E58" s="68" t="str">
        <f>E13</f>
        <v>705 3 - Elektroinstalace</v>
      </c>
      <c r="F58" s="39"/>
      <c r="G58" s="39"/>
      <c r="H58" s="39"/>
      <c r="I58" s="147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 xml:space="preserve"> </v>
      </c>
      <c r="G60" s="39"/>
      <c r="H60" s="39"/>
      <c r="I60" s="149" t="s">
        <v>23</v>
      </c>
      <c r="J60" s="71" t="str">
        <f>IF(J16="","",J16)</f>
        <v>17. 5. 2019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43"/>
    </row>
    <row r="62" s="1" customFormat="1" ht="15.15" customHeight="1">
      <c r="B62" s="38"/>
      <c r="C62" s="32" t="s">
        <v>25</v>
      </c>
      <c r="D62" s="39"/>
      <c r="E62" s="39"/>
      <c r="F62" s="27" t="str">
        <f>E19</f>
        <v>Město Šumperk</v>
      </c>
      <c r="G62" s="39"/>
      <c r="H62" s="39"/>
      <c r="I62" s="149" t="s">
        <v>33</v>
      </c>
      <c r="J62" s="36" t="str">
        <f>E25</f>
        <v>Cekr CZ s.r.o.</v>
      </c>
      <c r="K62" s="39"/>
      <c r="L62" s="43"/>
    </row>
    <row r="63" s="1" customFormat="1" ht="27.9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9" t="s">
        <v>38</v>
      </c>
      <c r="J63" s="36" t="str">
        <f>E28</f>
        <v>Jan Zamykal, CS ÚRS 2019 01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43"/>
    </row>
    <row r="65" s="1" customFormat="1" ht="29.28" customHeight="1">
      <c r="B65" s="38"/>
      <c r="C65" s="177" t="s">
        <v>109</v>
      </c>
      <c r="D65" s="178"/>
      <c r="E65" s="178"/>
      <c r="F65" s="178"/>
      <c r="G65" s="178"/>
      <c r="H65" s="178"/>
      <c r="I65" s="179"/>
      <c r="J65" s="180" t="s">
        <v>110</v>
      </c>
      <c r="K65" s="178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43"/>
    </row>
    <row r="67" s="1" customFormat="1" ht="22.8" customHeight="1">
      <c r="B67" s="38"/>
      <c r="C67" s="181" t="s">
        <v>74</v>
      </c>
      <c r="D67" s="39"/>
      <c r="E67" s="39"/>
      <c r="F67" s="39"/>
      <c r="G67" s="39"/>
      <c r="H67" s="39"/>
      <c r="I67" s="147"/>
      <c r="J67" s="101">
        <f>J96</f>
        <v>0</v>
      </c>
      <c r="K67" s="39"/>
      <c r="L67" s="43"/>
      <c r="AU67" s="17" t="s">
        <v>111</v>
      </c>
    </row>
    <row r="68" s="8" customFormat="1" ht="24.96" customHeight="1">
      <c r="B68" s="182"/>
      <c r="C68" s="183"/>
      <c r="D68" s="184" t="s">
        <v>441</v>
      </c>
      <c r="E68" s="185"/>
      <c r="F68" s="185"/>
      <c r="G68" s="185"/>
      <c r="H68" s="185"/>
      <c r="I68" s="186"/>
      <c r="J68" s="187">
        <f>J97</f>
        <v>0</v>
      </c>
      <c r="K68" s="183"/>
      <c r="L68" s="188"/>
    </row>
    <row r="69" s="8" customFormat="1" ht="24.96" customHeight="1">
      <c r="B69" s="182"/>
      <c r="C69" s="183"/>
      <c r="D69" s="184" t="s">
        <v>442</v>
      </c>
      <c r="E69" s="185"/>
      <c r="F69" s="185"/>
      <c r="G69" s="185"/>
      <c r="H69" s="185"/>
      <c r="I69" s="186"/>
      <c r="J69" s="187">
        <f>J296</f>
        <v>0</v>
      </c>
      <c r="K69" s="183"/>
      <c r="L69" s="188"/>
    </row>
    <row r="70" s="8" customFormat="1" ht="24.96" customHeight="1">
      <c r="B70" s="182"/>
      <c r="C70" s="183"/>
      <c r="D70" s="184" t="s">
        <v>443</v>
      </c>
      <c r="E70" s="185"/>
      <c r="F70" s="185"/>
      <c r="G70" s="185"/>
      <c r="H70" s="185"/>
      <c r="I70" s="186"/>
      <c r="J70" s="187">
        <f>J411</f>
        <v>0</v>
      </c>
      <c r="K70" s="183"/>
      <c r="L70" s="188"/>
    </row>
    <row r="71" s="8" customFormat="1" ht="24.96" customHeight="1">
      <c r="B71" s="182"/>
      <c r="C71" s="183"/>
      <c r="D71" s="184" t="s">
        <v>444</v>
      </c>
      <c r="E71" s="185"/>
      <c r="F71" s="185"/>
      <c r="G71" s="185"/>
      <c r="H71" s="185"/>
      <c r="I71" s="186"/>
      <c r="J71" s="187">
        <f>J424</f>
        <v>0</v>
      </c>
      <c r="K71" s="183"/>
      <c r="L71" s="188"/>
    </row>
    <row r="72" s="8" customFormat="1" ht="24.96" customHeight="1">
      <c r="B72" s="182"/>
      <c r="C72" s="183"/>
      <c r="D72" s="184" t="s">
        <v>445</v>
      </c>
      <c r="E72" s="185"/>
      <c r="F72" s="185"/>
      <c r="G72" s="185"/>
      <c r="H72" s="185"/>
      <c r="I72" s="186"/>
      <c r="J72" s="187">
        <f>J493</f>
        <v>0</v>
      </c>
      <c r="K72" s="183"/>
      <c r="L72" s="188"/>
    </row>
    <row r="73" s="1" customFormat="1" ht="21.84" customHeight="1">
      <c r="B73" s="38"/>
      <c r="C73" s="39"/>
      <c r="D73" s="39"/>
      <c r="E73" s="39"/>
      <c r="F73" s="39"/>
      <c r="G73" s="39"/>
      <c r="H73" s="39"/>
      <c r="I73" s="147"/>
      <c r="J73" s="39"/>
      <c r="K73" s="39"/>
      <c r="L73" s="43"/>
    </row>
    <row r="74" s="1" customFormat="1" ht="6.96" customHeight="1">
      <c r="B74" s="58"/>
      <c r="C74" s="59"/>
      <c r="D74" s="59"/>
      <c r="E74" s="59"/>
      <c r="F74" s="59"/>
      <c r="G74" s="59"/>
      <c r="H74" s="59"/>
      <c r="I74" s="171"/>
      <c r="J74" s="59"/>
      <c r="K74" s="59"/>
      <c r="L74" s="43"/>
    </row>
    <row r="78" s="1" customFormat="1" ht="6.96" customHeight="1">
      <c r="B78" s="60"/>
      <c r="C78" s="61"/>
      <c r="D78" s="61"/>
      <c r="E78" s="61"/>
      <c r="F78" s="61"/>
      <c r="G78" s="61"/>
      <c r="H78" s="61"/>
      <c r="I78" s="174"/>
      <c r="J78" s="61"/>
      <c r="K78" s="61"/>
      <c r="L78" s="43"/>
    </row>
    <row r="79" s="1" customFormat="1" ht="24.96" customHeight="1">
      <c r="B79" s="38"/>
      <c r="C79" s="23" t="s">
        <v>126</v>
      </c>
      <c r="D79" s="39"/>
      <c r="E79" s="39"/>
      <c r="F79" s="39"/>
      <c r="G79" s="39"/>
      <c r="H79" s="39"/>
      <c r="I79" s="147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7"/>
      <c r="J80" s="39"/>
      <c r="K80" s="39"/>
      <c r="L80" s="43"/>
    </row>
    <row r="81" s="1" customFormat="1" ht="12" customHeight="1">
      <c r="B81" s="38"/>
      <c r="C81" s="32" t="s">
        <v>16</v>
      </c>
      <c r="D81" s="39"/>
      <c r="E81" s="39"/>
      <c r="F81" s="39"/>
      <c r="G81" s="39"/>
      <c r="H81" s="39"/>
      <c r="I81" s="147"/>
      <c r="J81" s="39"/>
      <c r="K81" s="39"/>
      <c r="L81" s="43"/>
    </row>
    <row r="82" s="1" customFormat="1" ht="16.5" customHeight="1">
      <c r="B82" s="38"/>
      <c r="C82" s="39"/>
      <c r="D82" s="39"/>
      <c r="E82" s="175" t="str">
        <f>E7</f>
        <v>Přestupní terminál Šumperk - Jesenická 475/2</v>
      </c>
      <c r="F82" s="32"/>
      <c r="G82" s="32"/>
      <c r="H82" s="32"/>
      <c r="I82" s="147"/>
      <c r="J82" s="39"/>
      <c r="K82" s="39"/>
      <c r="L82" s="43"/>
    </row>
    <row r="83" ht="12" customHeight="1">
      <c r="B83" s="21"/>
      <c r="C83" s="32" t="s">
        <v>102</v>
      </c>
      <c r="D83" s="22"/>
      <c r="E83" s="22"/>
      <c r="F83" s="22"/>
      <c r="G83" s="22"/>
      <c r="H83" s="22"/>
      <c r="I83" s="138"/>
      <c r="J83" s="22"/>
      <c r="K83" s="22"/>
      <c r="L83" s="20"/>
    </row>
    <row r="84" ht="16.5" customHeight="1">
      <c r="B84" s="21"/>
      <c r="C84" s="22"/>
      <c r="D84" s="22"/>
      <c r="E84" s="175" t="s">
        <v>103</v>
      </c>
      <c r="F84" s="22"/>
      <c r="G84" s="22"/>
      <c r="H84" s="22"/>
      <c r="I84" s="138"/>
      <c r="J84" s="22"/>
      <c r="K84" s="22"/>
      <c r="L84" s="20"/>
    </row>
    <row r="85" ht="12" customHeight="1">
      <c r="B85" s="21"/>
      <c r="C85" s="32" t="s">
        <v>104</v>
      </c>
      <c r="D85" s="22"/>
      <c r="E85" s="22"/>
      <c r="F85" s="22"/>
      <c r="G85" s="22"/>
      <c r="H85" s="22"/>
      <c r="I85" s="138"/>
      <c r="J85" s="22"/>
      <c r="K85" s="22"/>
      <c r="L85" s="20"/>
    </row>
    <row r="86" s="1" customFormat="1" ht="16.5" customHeight="1">
      <c r="B86" s="38"/>
      <c r="C86" s="39"/>
      <c r="D86" s="39"/>
      <c r="E86" s="176" t="s">
        <v>105</v>
      </c>
      <c r="F86" s="39"/>
      <c r="G86" s="39"/>
      <c r="H86" s="39"/>
      <c r="I86" s="147"/>
      <c r="J86" s="39"/>
      <c r="K86" s="39"/>
      <c r="L86" s="43"/>
    </row>
    <row r="87" s="1" customFormat="1" ht="12" customHeight="1">
      <c r="B87" s="38"/>
      <c r="C87" s="32" t="s">
        <v>106</v>
      </c>
      <c r="D87" s="39"/>
      <c r="E87" s="39"/>
      <c r="F87" s="39"/>
      <c r="G87" s="39"/>
      <c r="H87" s="39"/>
      <c r="I87" s="147"/>
      <c r="J87" s="39"/>
      <c r="K87" s="39"/>
      <c r="L87" s="43"/>
    </row>
    <row r="88" s="1" customFormat="1" ht="16.5" customHeight="1">
      <c r="B88" s="38"/>
      <c r="C88" s="39"/>
      <c r="D88" s="39"/>
      <c r="E88" s="68" t="str">
        <f>E13</f>
        <v>705 3 - Elektroinstalace</v>
      </c>
      <c r="F88" s="39"/>
      <c r="G88" s="39"/>
      <c r="H88" s="39"/>
      <c r="I88" s="147"/>
      <c r="J88" s="39"/>
      <c r="K88" s="39"/>
      <c r="L88" s="43"/>
    </row>
    <row r="89" s="1" customFormat="1" ht="6.96" customHeight="1"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43"/>
    </row>
    <row r="90" s="1" customFormat="1" ht="12" customHeight="1">
      <c r="B90" s="38"/>
      <c r="C90" s="32" t="s">
        <v>21</v>
      </c>
      <c r="D90" s="39"/>
      <c r="E90" s="39"/>
      <c r="F90" s="27" t="str">
        <f>F16</f>
        <v xml:space="preserve"> </v>
      </c>
      <c r="G90" s="39"/>
      <c r="H90" s="39"/>
      <c r="I90" s="149" t="s">
        <v>23</v>
      </c>
      <c r="J90" s="71" t="str">
        <f>IF(J16="","",J16)</f>
        <v>17. 5. 2019</v>
      </c>
      <c r="K90" s="39"/>
      <c r="L90" s="43"/>
    </row>
    <row r="91" s="1" customFormat="1" ht="6.96" customHeight="1">
      <c r="B91" s="38"/>
      <c r="C91" s="39"/>
      <c r="D91" s="39"/>
      <c r="E91" s="39"/>
      <c r="F91" s="39"/>
      <c r="G91" s="39"/>
      <c r="H91" s="39"/>
      <c r="I91" s="147"/>
      <c r="J91" s="39"/>
      <c r="K91" s="39"/>
      <c r="L91" s="43"/>
    </row>
    <row r="92" s="1" customFormat="1" ht="15.15" customHeight="1">
      <c r="B92" s="38"/>
      <c r="C92" s="32" t="s">
        <v>25</v>
      </c>
      <c r="D92" s="39"/>
      <c r="E92" s="39"/>
      <c r="F92" s="27" t="str">
        <f>E19</f>
        <v>Město Šumperk</v>
      </c>
      <c r="G92" s="39"/>
      <c r="H92" s="39"/>
      <c r="I92" s="149" t="s">
        <v>33</v>
      </c>
      <c r="J92" s="36" t="str">
        <f>E25</f>
        <v>Cekr CZ s.r.o.</v>
      </c>
      <c r="K92" s="39"/>
      <c r="L92" s="43"/>
    </row>
    <row r="93" s="1" customFormat="1" ht="27.9" customHeight="1">
      <c r="B93" s="38"/>
      <c r="C93" s="32" t="s">
        <v>31</v>
      </c>
      <c r="D93" s="39"/>
      <c r="E93" s="39"/>
      <c r="F93" s="27" t="str">
        <f>IF(E22="","",E22)</f>
        <v>Vyplň údaj</v>
      </c>
      <c r="G93" s="39"/>
      <c r="H93" s="39"/>
      <c r="I93" s="149" t="s">
        <v>38</v>
      </c>
      <c r="J93" s="36" t="str">
        <f>E28</f>
        <v>Jan Zamykal, CS ÚRS 2019 01</v>
      </c>
      <c r="K93" s="39"/>
      <c r="L93" s="43"/>
    </row>
    <row r="94" s="1" customFormat="1" ht="10.32" customHeight="1">
      <c r="B94" s="38"/>
      <c r="C94" s="39"/>
      <c r="D94" s="39"/>
      <c r="E94" s="39"/>
      <c r="F94" s="39"/>
      <c r="G94" s="39"/>
      <c r="H94" s="39"/>
      <c r="I94" s="147"/>
      <c r="J94" s="39"/>
      <c r="K94" s="39"/>
      <c r="L94" s="43"/>
    </row>
    <row r="95" s="10" customFormat="1" ht="29.28" customHeight="1">
      <c r="B95" s="195"/>
      <c r="C95" s="196" t="s">
        <v>127</v>
      </c>
      <c r="D95" s="197" t="s">
        <v>61</v>
      </c>
      <c r="E95" s="197" t="s">
        <v>57</v>
      </c>
      <c r="F95" s="197" t="s">
        <v>58</v>
      </c>
      <c r="G95" s="197" t="s">
        <v>128</v>
      </c>
      <c r="H95" s="197" t="s">
        <v>129</v>
      </c>
      <c r="I95" s="198" t="s">
        <v>130</v>
      </c>
      <c r="J95" s="197" t="s">
        <v>110</v>
      </c>
      <c r="K95" s="199" t="s">
        <v>131</v>
      </c>
      <c r="L95" s="200"/>
      <c r="M95" s="91" t="s">
        <v>19</v>
      </c>
      <c r="N95" s="92" t="s">
        <v>46</v>
      </c>
      <c r="O95" s="92" t="s">
        <v>132</v>
      </c>
      <c r="P95" s="92" t="s">
        <v>133</v>
      </c>
      <c r="Q95" s="92" t="s">
        <v>134</v>
      </c>
      <c r="R95" s="92" t="s">
        <v>135</v>
      </c>
      <c r="S95" s="92" t="s">
        <v>136</v>
      </c>
      <c r="T95" s="93" t="s">
        <v>137</v>
      </c>
    </row>
    <row r="96" s="1" customFormat="1" ht="22.8" customHeight="1">
      <c r="B96" s="38"/>
      <c r="C96" s="98" t="s">
        <v>138</v>
      </c>
      <c r="D96" s="39"/>
      <c r="E96" s="39"/>
      <c r="F96" s="39"/>
      <c r="G96" s="39"/>
      <c r="H96" s="39"/>
      <c r="I96" s="147"/>
      <c r="J96" s="201">
        <f>BK96</f>
        <v>0</v>
      </c>
      <c r="K96" s="39"/>
      <c r="L96" s="43"/>
      <c r="M96" s="94"/>
      <c r="N96" s="95"/>
      <c r="O96" s="95"/>
      <c r="P96" s="202">
        <f>P97+P296+P411+P424+P493</f>
        <v>0</v>
      </c>
      <c r="Q96" s="95"/>
      <c r="R96" s="202">
        <f>R97+R296+R411+R424+R493</f>
        <v>0</v>
      </c>
      <c r="S96" s="95"/>
      <c r="T96" s="203">
        <f>T97+T296+T411+T424+T493</f>
        <v>0</v>
      </c>
      <c r="AT96" s="17" t="s">
        <v>75</v>
      </c>
      <c r="AU96" s="17" t="s">
        <v>111</v>
      </c>
      <c r="BK96" s="204">
        <f>BK97+BK296+BK411+BK424+BK493</f>
        <v>0</v>
      </c>
    </row>
    <row r="97" s="11" customFormat="1" ht="25.92" customHeight="1">
      <c r="B97" s="205"/>
      <c r="C97" s="206"/>
      <c r="D97" s="207" t="s">
        <v>75</v>
      </c>
      <c r="E97" s="208" t="s">
        <v>446</v>
      </c>
      <c r="F97" s="208" t="s">
        <v>447</v>
      </c>
      <c r="G97" s="206"/>
      <c r="H97" s="206"/>
      <c r="I97" s="209"/>
      <c r="J97" s="210">
        <f>BK97</f>
        <v>0</v>
      </c>
      <c r="K97" s="206"/>
      <c r="L97" s="211"/>
      <c r="M97" s="212"/>
      <c r="N97" s="213"/>
      <c r="O97" s="213"/>
      <c r="P97" s="214">
        <f>SUM(P98:P295)</f>
        <v>0</v>
      </c>
      <c r="Q97" s="213"/>
      <c r="R97" s="214">
        <f>SUM(R98:R295)</f>
        <v>0</v>
      </c>
      <c r="S97" s="213"/>
      <c r="T97" s="215">
        <f>SUM(T98:T295)</f>
        <v>0</v>
      </c>
      <c r="AR97" s="216" t="s">
        <v>83</v>
      </c>
      <c r="AT97" s="217" t="s">
        <v>75</v>
      </c>
      <c r="AU97" s="217" t="s">
        <v>76</v>
      </c>
      <c r="AY97" s="216" t="s">
        <v>141</v>
      </c>
      <c r="BK97" s="218">
        <f>SUM(BK98:BK295)</f>
        <v>0</v>
      </c>
    </row>
    <row r="98" s="1" customFormat="1" ht="16.5" customHeight="1">
      <c r="B98" s="38"/>
      <c r="C98" s="221" t="s">
        <v>83</v>
      </c>
      <c r="D98" s="221" t="s">
        <v>143</v>
      </c>
      <c r="E98" s="222" t="s">
        <v>448</v>
      </c>
      <c r="F98" s="223" t="s">
        <v>449</v>
      </c>
      <c r="G98" s="224" t="s">
        <v>267</v>
      </c>
      <c r="H98" s="225">
        <v>25</v>
      </c>
      <c r="I98" s="226"/>
      <c r="J98" s="227">
        <f>ROUND(I98*H98,2)</f>
        <v>0</v>
      </c>
      <c r="K98" s="223" t="s">
        <v>296</v>
      </c>
      <c r="L98" s="43"/>
      <c r="M98" s="228" t="s">
        <v>19</v>
      </c>
      <c r="N98" s="229" t="s">
        <v>47</v>
      </c>
      <c r="O98" s="83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32" t="s">
        <v>148</v>
      </c>
      <c r="AT98" s="232" t="s">
        <v>143</v>
      </c>
      <c r="AU98" s="232" t="s">
        <v>83</v>
      </c>
      <c r="AY98" s="17" t="s">
        <v>141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17" t="s">
        <v>83</v>
      </c>
      <c r="BK98" s="233">
        <f>ROUND(I98*H98,2)</f>
        <v>0</v>
      </c>
      <c r="BL98" s="17" t="s">
        <v>148</v>
      </c>
      <c r="BM98" s="232" t="s">
        <v>450</v>
      </c>
    </row>
    <row r="99" s="1" customFormat="1">
      <c r="B99" s="38"/>
      <c r="C99" s="39"/>
      <c r="D99" s="234" t="s">
        <v>150</v>
      </c>
      <c r="E99" s="39"/>
      <c r="F99" s="235" t="s">
        <v>449</v>
      </c>
      <c r="G99" s="39"/>
      <c r="H99" s="39"/>
      <c r="I99" s="147"/>
      <c r="J99" s="39"/>
      <c r="K99" s="39"/>
      <c r="L99" s="43"/>
      <c r="M99" s="236"/>
      <c r="N99" s="83"/>
      <c r="O99" s="83"/>
      <c r="P99" s="83"/>
      <c r="Q99" s="83"/>
      <c r="R99" s="83"/>
      <c r="S99" s="83"/>
      <c r="T99" s="84"/>
      <c r="AT99" s="17" t="s">
        <v>150</v>
      </c>
      <c r="AU99" s="17" t="s">
        <v>83</v>
      </c>
    </row>
    <row r="100" s="13" customFormat="1">
      <c r="B100" s="247"/>
      <c r="C100" s="248"/>
      <c r="D100" s="234" t="s">
        <v>152</v>
      </c>
      <c r="E100" s="249" t="s">
        <v>19</v>
      </c>
      <c r="F100" s="250" t="s">
        <v>451</v>
      </c>
      <c r="G100" s="248"/>
      <c r="H100" s="251">
        <v>25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AT100" s="257" t="s">
        <v>152</v>
      </c>
      <c r="AU100" s="257" t="s">
        <v>83</v>
      </c>
      <c r="AV100" s="13" t="s">
        <v>85</v>
      </c>
      <c r="AW100" s="13" t="s">
        <v>37</v>
      </c>
      <c r="AX100" s="13" t="s">
        <v>76</v>
      </c>
      <c r="AY100" s="257" t="s">
        <v>141</v>
      </c>
    </row>
    <row r="101" s="14" customFormat="1">
      <c r="B101" s="258"/>
      <c r="C101" s="259"/>
      <c r="D101" s="234" t="s">
        <v>152</v>
      </c>
      <c r="E101" s="260" t="s">
        <v>19</v>
      </c>
      <c r="F101" s="261" t="s">
        <v>155</v>
      </c>
      <c r="G101" s="259"/>
      <c r="H101" s="262">
        <v>25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AT101" s="268" t="s">
        <v>152</v>
      </c>
      <c r="AU101" s="268" t="s">
        <v>83</v>
      </c>
      <c r="AV101" s="14" t="s">
        <v>148</v>
      </c>
      <c r="AW101" s="14" t="s">
        <v>37</v>
      </c>
      <c r="AX101" s="14" t="s">
        <v>83</v>
      </c>
      <c r="AY101" s="268" t="s">
        <v>141</v>
      </c>
    </row>
    <row r="102" s="1" customFormat="1" ht="16.5" customHeight="1">
      <c r="B102" s="38"/>
      <c r="C102" s="221" t="s">
        <v>85</v>
      </c>
      <c r="D102" s="221" t="s">
        <v>143</v>
      </c>
      <c r="E102" s="222" t="s">
        <v>452</v>
      </c>
      <c r="F102" s="223" t="s">
        <v>453</v>
      </c>
      <c r="G102" s="224" t="s">
        <v>267</v>
      </c>
      <c r="H102" s="225">
        <v>14</v>
      </c>
      <c r="I102" s="226"/>
      <c r="J102" s="227">
        <f>ROUND(I102*H102,2)</f>
        <v>0</v>
      </c>
      <c r="K102" s="223" t="s">
        <v>296</v>
      </c>
      <c r="L102" s="43"/>
      <c r="M102" s="228" t="s">
        <v>19</v>
      </c>
      <c r="N102" s="229" t="s">
        <v>47</v>
      </c>
      <c r="O102" s="83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32" t="s">
        <v>148</v>
      </c>
      <c r="AT102" s="232" t="s">
        <v>143</v>
      </c>
      <c r="AU102" s="232" t="s">
        <v>83</v>
      </c>
      <c r="AY102" s="17" t="s">
        <v>141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17" t="s">
        <v>83</v>
      </c>
      <c r="BK102" s="233">
        <f>ROUND(I102*H102,2)</f>
        <v>0</v>
      </c>
      <c r="BL102" s="17" t="s">
        <v>148</v>
      </c>
      <c r="BM102" s="232" t="s">
        <v>454</v>
      </c>
    </row>
    <row r="103" s="1" customFormat="1">
      <c r="B103" s="38"/>
      <c r="C103" s="39"/>
      <c r="D103" s="234" t="s">
        <v>150</v>
      </c>
      <c r="E103" s="39"/>
      <c r="F103" s="235" t="s">
        <v>453</v>
      </c>
      <c r="G103" s="39"/>
      <c r="H103" s="39"/>
      <c r="I103" s="147"/>
      <c r="J103" s="39"/>
      <c r="K103" s="39"/>
      <c r="L103" s="43"/>
      <c r="M103" s="236"/>
      <c r="N103" s="83"/>
      <c r="O103" s="83"/>
      <c r="P103" s="83"/>
      <c r="Q103" s="83"/>
      <c r="R103" s="83"/>
      <c r="S103" s="83"/>
      <c r="T103" s="84"/>
      <c r="AT103" s="17" t="s">
        <v>150</v>
      </c>
      <c r="AU103" s="17" t="s">
        <v>83</v>
      </c>
    </row>
    <row r="104" s="13" customFormat="1">
      <c r="B104" s="247"/>
      <c r="C104" s="248"/>
      <c r="D104" s="234" t="s">
        <v>152</v>
      </c>
      <c r="E104" s="249" t="s">
        <v>19</v>
      </c>
      <c r="F104" s="250" t="s">
        <v>455</v>
      </c>
      <c r="G104" s="248"/>
      <c r="H104" s="251">
        <v>14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AT104" s="257" t="s">
        <v>152</v>
      </c>
      <c r="AU104" s="257" t="s">
        <v>83</v>
      </c>
      <c r="AV104" s="13" t="s">
        <v>85</v>
      </c>
      <c r="AW104" s="13" t="s">
        <v>37</v>
      </c>
      <c r="AX104" s="13" t="s">
        <v>76</v>
      </c>
      <c r="AY104" s="257" t="s">
        <v>141</v>
      </c>
    </row>
    <row r="105" s="14" customFormat="1">
      <c r="B105" s="258"/>
      <c r="C105" s="259"/>
      <c r="D105" s="234" t="s">
        <v>152</v>
      </c>
      <c r="E105" s="260" t="s">
        <v>19</v>
      </c>
      <c r="F105" s="261" t="s">
        <v>155</v>
      </c>
      <c r="G105" s="259"/>
      <c r="H105" s="262">
        <v>14</v>
      </c>
      <c r="I105" s="263"/>
      <c r="J105" s="259"/>
      <c r="K105" s="259"/>
      <c r="L105" s="264"/>
      <c r="M105" s="265"/>
      <c r="N105" s="266"/>
      <c r="O105" s="266"/>
      <c r="P105" s="266"/>
      <c r="Q105" s="266"/>
      <c r="R105" s="266"/>
      <c r="S105" s="266"/>
      <c r="T105" s="267"/>
      <c r="AT105" s="268" t="s">
        <v>152</v>
      </c>
      <c r="AU105" s="268" t="s">
        <v>83</v>
      </c>
      <c r="AV105" s="14" t="s">
        <v>148</v>
      </c>
      <c r="AW105" s="14" t="s">
        <v>37</v>
      </c>
      <c r="AX105" s="14" t="s">
        <v>83</v>
      </c>
      <c r="AY105" s="268" t="s">
        <v>141</v>
      </c>
    </row>
    <row r="106" s="1" customFormat="1" ht="16.5" customHeight="1">
      <c r="B106" s="38"/>
      <c r="C106" s="221" t="s">
        <v>93</v>
      </c>
      <c r="D106" s="221" t="s">
        <v>143</v>
      </c>
      <c r="E106" s="222" t="s">
        <v>456</v>
      </c>
      <c r="F106" s="223" t="s">
        <v>457</v>
      </c>
      <c r="G106" s="224" t="s">
        <v>267</v>
      </c>
      <c r="H106" s="225">
        <v>2</v>
      </c>
      <c r="I106" s="226"/>
      <c r="J106" s="227">
        <f>ROUND(I106*H106,2)</f>
        <v>0</v>
      </c>
      <c r="K106" s="223" t="s">
        <v>296</v>
      </c>
      <c r="L106" s="43"/>
      <c r="M106" s="228" t="s">
        <v>19</v>
      </c>
      <c r="N106" s="229" t="s">
        <v>47</v>
      </c>
      <c r="O106" s="83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32" t="s">
        <v>148</v>
      </c>
      <c r="AT106" s="232" t="s">
        <v>143</v>
      </c>
      <c r="AU106" s="232" t="s">
        <v>83</v>
      </c>
      <c r="AY106" s="17" t="s">
        <v>141</v>
      </c>
      <c r="BE106" s="233">
        <f>IF(N106="základní",J106,0)</f>
        <v>0</v>
      </c>
      <c r="BF106" s="233">
        <f>IF(N106="snížená",J106,0)</f>
        <v>0</v>
      </c>
      <c r="BG106" s="233">
        <f>IF(N106="zákl. přenesená",J106,0)</f>
        <v>0</v>
      </c>
      <c r="BH106" s="233">
        <f>IF(N106="sníž. přenesená",J106,0)</f>
        <v>0</v>
      </c>
      <c r="BI106" s="233">
        <f>IF(N106="nulová",J106,0)</f>
        <v>0</v>
      </c>
      <c r="BJ106" s="17" t="s">
        <v>83</v>
      </c>
      <c r="BK106" s="233">
        <f>ROUND(I106*H106,2)</f>
        <v>0</v>
      </c>
      <c r="BL106" s="17" t="s">
        <v>148</v>
      </c>
      <c r="BM106" s="232" t="s">
        <v>458</v>
      </c>
    </row>
    <row r="107" s="1" customFormat="1">
      <c r="B107" s="38"/>
      <c r="C107" s="39"/>
      <c r="D107" s="234" t="s">
        <v>150</v>
      </c>
      <c r="E107" s="39"/>
      <c r="F107" s="235" t="s">
        <v>457</v>
      </c>
      <c r="G107" s="39"/>
      <c r="H107" s="39"/>
      <c r="I107" s="147"/>
      <c r="J107" s="39"/>
      <c r="K107" s="39"/>
      <c r="L107" s="43"/>
      <c r="M107" s="236"/>
      <c r="N107" s="83"/>
      <c r="O107" s="83"/>
      <c r="P107" s="83"/>
      <c r="Q107" s="83"/>
      <c r="R107" s="83"/>
      <c r="S107" s="83"/>
      <c r="T107" s="84"/>
      <c r="AT107" s="17" t="s">
        <v>150</v>
      </c>
      <c r="AU107" s="17" t="s">
        <v>83</v>
      </c>
    </row>
    <row r="108" s="1" customFormat="1" ht="16.5" customHeight="1">
      <c r="B108" s="38"/>
      <c r="C108" s="221" t="s">
        <v>148</v>
      </c>
      <c r="D108" s="221" t="s">
        <v>143</v>
      </c>
      <c r="E108" s="222" t="s">
        <v>459</v>
      </c>
      <c r="F108" s="223" t="s">
        <v>460</v>
      </c>
      <c r="G108" s="224" t="s">
        <v>277</v>
      </c>
      <c r="H108" s="225">
        <v>10</v>
      </c>
      <c r="I108" s="226"/>
      <c r="J108" s="227">
        <f>ROUND(I108*H108,2)</f>
        <v>0</v>
      </c>
      <c r="K108" s="223" t="s">
        <v>296</v>
      </c>
      <c r="L108" s="43"/>
      <c r="M108" s="228" t="s">
        <v>19</v>
      </c>
      <c r="N108" s="229" t="s">
        <v>47</v>
      </c>
      <c r="O108" s="83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32" t="s">
        <v>148</v>
      </c>
      <c r="AT108" s="232" t="s">
        <v>143</v>
      </c>
      <c r="AU108" s="232" t="s">
        <v>83</v>
      </c>
      <c r="AY108" s="17" t="s">
        <v>141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17" t="s">
        <v>83</v>
      </c>
      <c r="BK108" s="233">
        <f>ROUND(I108*H108,2)</f>
        <v>0</v>
      </c>
      <c r="BL108" s="17" t="s">
        <v>148</v>
      </c>
      <c r="BM108" s="232" t="s">
        <v>461</v>
      </c>
    </row>
    <row r="109" s="1" customFormat="1">
      <c r="B109" s="38"/>
      <c r="C109" s="39"/>
      <c r="D109" s="234" t="s">
        <v>150</v>
      </c>
      <c r="E109" s="39"/>
      <c r="F109" s="235" t="s">
        <v>460</v>
      </c>
      <c r="G109" s="39"/>
      <c r="H109" s="39"/>
      <c r="I109" s="147"/>
      <c r="J109" s="39"/>
      <c r="K109" s="39"/>
      <c r="L109" s="43"/>
      <c r="M109" s="236"/>
      <c r="N109" s="83"/>
      <c r="O109" s="83"/>
      <c r="P109" s="83"/>
      <c r="Q109" s="83"/>
      <c r="R109" s="83"/>
      <c r="S109" s="83"/>
      <c r="T109" s="84"/>
      <c r="AT109" s="17" t="s">
        <v>150</v>
      </c>
      <c r="AU109" s="17" t="s">
        <v>83</v>
      </c>
    </row>
    <row r="110" s="13" customFormat="1">
      <c r="B110" s="247"/>
      <c r="C110" s="248"/>
      <c r="D110" s="234" t="s">
        <v>152</v>
      </c>
      <c r="E110" s="249" t="s">
        <v>19</v>
      </c>
      <c r="F110" s="250" t="s">
        <v>462</v>
      </c>
      <c r="G110" s="248"/>
      <c r="H110" s="251">
        <v>10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152</v>
      </c>
      <c r="AU110" s="257" t="s">
        <v>83</v>
      </c>
      <c r="AV110" s="13" t="s">
        <v>85</v>
      </c>
      <c r="AW110" s="13" t="s">
        <v>37</v>
      </c>
      <c r="AX110" s="13" t="s">
        <v>76</v>
      </c>
      <c r="AY110" s="257" t="s">
        <v>141</v>
      </c>
    </row>
    <row r="111" s="14" customFormat="1">
      <c r="B111" s="258"/>
      <c r="C111" s="259"/>
      <c r="D111" s="234" t="s">
        <v>152</v>
      </c>
      <c r="E111" s="260" t="s">
        <v>19</v>
      </c>
      <c r="F111" s="261" t="s">
        <v>155</v>
      </c>
      <c r="G111" s="259"/>
      <c r="H111" s="262">
        <v>10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AT111" s="268" t="s">
        <v>152</v>
      </c>
      <c r="AU111" s="268" t="s">
        <v>83</v>
      </c>
      <c r="AV111" s="14" t="s">
        <v>148</v>
      </c>
      <c r="AW111" s="14" t="s">
        <v>37</v>
      </c>
      <c r="AX111" s="14" t="s">
        <v>83</v>
      </c>
      <c r="AY111" s="268" t="s">
        <v>141</v>
      </c>
    </row>
    <row r="112" s="1" customFormat="1" ht="16.5" customHeight="1">
      <c r="B112" s="38"/>
      <c r="C112" s="221" t="s">
        <v>177</v>
      </c>
      <c r="D112" s="221" t="s">
        <v>143</v>
      </c>
      <c r="E112" s="222" t="s">
        <v>463</v>
      </c>
      <c r="F112" s="223" t="s">
        <v>464</v>
      </c>
      <c r="G112" s="224" t="s">
        <v>277</v>
      </c>
      <c r="H112" s="225">
        <v>2</v>
      </c>
      <c r="I112" s="226"/>
      <c r="J112" s="227">
        <f>ROUND(I112*H112,2)</f>
        <v>0</v>
      </c>
      <c r="K112" s="223" t="s">
        <v>296</v>
      </c>
      <c r="L112" s="43"/>
      <c r="M112" s="228" t="s">
        <v>19</v>
      </c>
      <c r="N112" s="229" t="s">
        <v>47</v>
      </c>
      <c r="O112" s="83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AR112" s="232" t="s">
        <v>148</v>
      </c>
      <c r="AT112" s="232" t="s">
        <v>143</v>
      </c>
      <c r="AU112" s="232" t="s">
        <v>83</v>
      </c>
      <c r="AY112" s="17" t="s">
        <v>141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17" t="s">
        <v>83</v>
      </c>
      <c r="BK112" s="233">
        <f>ROUND(I112*H112,2)</f>
        <v>0</v>
      </c>
      <c r="BL112" s="17" t="s">
        <v>148</v>
      </c>
      <c r="BM112" s="232" t="s">
        <v>465</v>
      </c>
    </row>
    <row r="113" s="1" customFormat="1">
      <c r="B113" s="38"/>
      <c r="C113" s="39"/>
      <c r="D113" s="234" t="s">
        <v>150</v>
      </c>
      <c r="E113" s="39"/>
      <c r="F113" s="235" t="s">
        <v>464</v>
      </c>
      <c r="G113" s="39"/>
      <c r="H113" s="39"/>
      <c r="I113" s="147"/>
      <c r="J113" s="39"/>
      <c r="K113" s="39"/>
      <c r="L113" s="43"/>
      <c r="M113" s="236"/>
      <c r="N113" s="83"/>
      <c r="O113" s="83"/>
      <c r="P113" s="83"/>
      <c r="Q113" s="83"/>
      <c r="R113" s="83"/>
      <c r="S113" s="83"/>
      <c r="T113" s="84"/>
      <c r="AT113" s="17" t="s">
        <v>150</v>
      </c>
      <c r="AU113" s="17" t="s">
        <v>83</v>
      </c>
    </row>
    <row r="114" s="13" customFormat="1">
      <c r="B114" s="247"/>
      <c r="C114" s="248"/>
      <c r="D114" s="234" t="s">
        <v>152</v>
      </c>
      <c r="E114" s="249" t="s">
        <v>19</v>
      </c>
      <c r="F114" s="250" t="s">
        <v>466</v>
      </c>
      <c r="G114" s="248"/>
      <c r="H114" s="251">
        <v>2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152</v>
      </c>
      <c r="AU114" s="257" t="s">
        <v>83</v>
      </c>
      <c r="AV114" s="13" t="s">
        <v>85</v>
      </c>
      <c r="AW114" s="13" t="s">
        <v>37</v>
      </c>
      <c r="AX114" s="13" t="s">
        <v>76</v>
      </c>
      <c r="AY114" s="257" t="s">
        <v>141</v>
      </c>
    </row>
    <row r="115" s="14" customFormat="1">
      <c r="B115" s="258"/>
      <c r="C115" s="259"/>
      <c r="D115" s="234" t="s">
        <v>152</v>
      </c>
      <c r="E115" s="260" t="s">
        <v>19</v>
      </c>
      <c r="F115" s="261" t="s">
        <v>155</v>
      </c>
      <c r="G115" s="259"/>
      <c r="H115" s="262">
        <v>2</v>
      </c>
      <c r="I115" s="263"/>
      <c r="J115" s="259"/>
      <c r="K115" s="259"/>
      <c r="L115" s="264"/>
      <c r="M115" s="265"/>
      <c r="N115" s="266"/>
      <c r="O115" s="266"/>
      <c r="P115" s="266"/>
      <c r="Q115" s="266"/>
      <c r="R115" s="266"/>
      <c r="S115" s="266"/>
      <c r="T115" s="267"/>
      <c r="AT115" s="268" t="s">
        <v>152</v>
      </c>
      <c r="AU115" s="268" t="s">
        <v>83</v>
      </c>
      <c r="AV115" s="14" t="s">
        <v>148</v>
      </c>
      <c r="AW115" s="14" t="s">
        <v>37</v>
      </c>
      <c r="AX115" s="14" t="s">
        <v>83</v>
      </c>
      <c r="AY115" s="268" t="s">
        <v>141</v>
      </c>
    </row>
    <row r="116" s="1" customFormat="1" ht="16.5" customHeight="1">
      <c r="B116" s="38"/>
      <c r="C116" s="221" t="s">
        <v>156</v>
      </c>
      <c r="D116" s="221" t="s">
        <v>143</v>
      </c>
      <c r="E116" s="222" t="s">
        <v>467</v>
      </c>
      <c r="F116" s="223" t="s">
        <v>468</v>
      </c>
      <c r="G116" s="224" t="s">
        <v>277</v>
      </c>
      <c r="H116" s="225">
        <v>3</v>
      </c>
      <c r="I116" s="226"/>
      <c r="J116" s="227">
        <f>ROUND(I116*H116,2)</f>
        <v>0</v>
      </c>
      <c r="K116" s="223" t="s">
        <v>296</v>
      </c>
      <c r="L116" s="43"/>
      <c r="M116" s="228" t="s">
        <v>19</v>
      </c>
      <c r="N116" s="229" t="s">
        <v>47</v>
      </c>
      <c r="O116" s="83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32" t="s">
        <v>148</v>
      </c>
      <c r="AT116" s="232" t="s">
        <v>143</v>
      </c>
      <c r="AU116" s="232" t="s">
        <v>83</v>
      </c>
      <c r="AY116" s="17" t="s">
        <v>141</v>
      </c>
      <c r="BE116" s="233">
        <f>IF(N116="základní",J116,0)</f>
        <v>0</v>
      </c>
      <c r="BF116" s="233">
        <f>IF(N116="snížená",J116,0)</f>
        <v>0</v>
      </c>
      <c r="BG116" s="233">
        <f>IF(N116="zákl. přenesená",J116,0)</f>
        <v>0</v>
      </c>
      <c r="BH116" s="233">
        <f>IF(N116="sníž. přenesená",J116,0)</f>
        <v>0</v>
      </c>
      <c r="BI116" s="233">
        <f>IF(N116="nulová",J116,0)</f>
        <v>0</v>
      </c>
      <c r="BJ116" s="17" t="s">
        <v>83</v>
      </c>
      <c r="BK116" s="233">
        <f>ROUND(I116*H116,2)</f>
        <v>0</v>
      </c>
      <c r="BL116" s="17" t="s">
        <v>148</v>
      </c>
      <c r="BM116" s="232" t="s">
        <v>469</v>
      </c>
    </row>
    <row r="117" s="1" customFormat="1">
      <c r="B117" s="38"/>
      <c r="C117" s="39"/>
      <c r="D117" s="234" t="s">
        <v>150</v>
      </c>
      <c r="E117" s="39"/>
      <c r="F117" s="235" t="s">
        <v>468</v>
      </c>
      <c r="G117" s="39"/>
      <c r="H117" s="39"/>
      <c r="I117" s="147"/>
      <c r="J117" s="39"/>
      <c r="K117" s="39"/>
      <c r="L117" s="43"/>
      <c r="M117" s="236"/>
      <c r="N117" s="83"/>
      <c r="O117" s="83"/>
      <c r="P117" s="83"/>
      <c r="Q117" s="83"/>
      <c r="R117" s="83"/>
      <c r="S117" s="83"/>
      <c r="T117" s="84"/>
      <c r="AT117" s="17" t="s">
        <v>150</v>
      </c>
      <c r="AU117" s="17" t="s">
        <v>83</v>
      </c>
    </row>
    <row r="118" s="13" customFormat="1">
      <c r="B118" s="247"/>
      <c r="C118" s="248"/>
      <c r="D118" s="234" t="s">
        <v>152</v>
      </c>
      <c r="E118" s="249" t="s">
        <v>19</v>
      </c>
      <c r="F118" s="250" t="s">
        <v>470</v>
      </c>
      <c r="G118" s="248"/>
      <c r="H118" s="251">
        <v>3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152</v>
      </c>
      <c r="AU118" s="257" t="s">
        <v>83</v>
      </c>
      <c r="AV118" s="13" t="s">
        <v>85</v>
      </c>
      <c r="AW118" s="13" t="s">
        <v>37</v>
      </c>
      <c r="AX118" s="13" t="s">
        <v>76</v>
      </c>
      <c r="AY118" s="257" t="s">
        <v>141</v>
      </c>
    </row>
    <row r="119" s="14" customFormat="1">
      <c r="B119" s="258"/>
      <c r="C119" s="259"/>
      <c r="D119" s="234" t="s">
        <v>152</v>
      </c>
      <c r="E119" s="260" t="s">
        <v>19</v>
      </c>
      <c r="F119" s="261" t="s">
        <v>155</v>
      </c>
      <c r="G119" s="259"/>
      <c r="H119" s="262">
        <v>3</v>
      </c>
      <c r="I119" s="263"/>
      <c r="J119" s="259"/>
      <c r="K119" s="259"/>
      <c r="L119" s="264"/>
      <c r="M119" s="265"/>
      <c r="N119" s="266"/>
      <c r="O119" s="266"/>
      <c r="P119" s="266"/>
      <c r="Q119" s="266"/>
      <c r="R119" s="266"/>
      <c r="S119" s="266"/>
      <c r="T119" s="267"/>
      <c r="AT119" s="268" t="s">
        <v>152</v>
      </c>
      <c r="AU119" s="268" t="s">
        <v>83</v>
      </c>
      <c r="AV119" s="14" t="s">
        <v>148</v>
      </c>
      <c r="AW119" s="14" t="s">
        <v>37</v>
      </c>
      <c r="AX119" s="14" t="s">
        <v>83</v>
      </c>
      <c r="AY119" s="268" t="s">
        <v>141</v>
      </c>
    </row>
    <row r="120" s="1" customFormat="1" ht="16.5" customHeight="1">
      <c r="B120" s="38"/>
      <c r="C120" s="221" t="s">
        <v>194</v>
      </c>
      <c r="D120" s="221" t="s">
        <v>143</v>
      </c>
      <c r="E120" s="222" t="s">
        <v>471</v>
      </c>
      <c r="F120" s="223" t="s">
        <v>472</v>
      </c>
      <c r="G120" s="224" t="s">
        <v>277</v>
      </c>
      <c r="H120" s="225">
        <v>3</v>
      </c>
      <c r="I120" s="226"/>
      <c r="J120" s="227">
        <f>ROUND(I120*H120,2)</f>
        <v>0</v>
      </c>
      <c r="K120" s="223" t="s">
        <v>296</v>
      </c>
      <c r="L120" s="43"/>
      <c r="M120" s="228" t="s">
        <v>19</v>
      </c>
      <c r="N120" s="229" t="s">
        <v>47</v>
      </c>
      <c r="O120" s="83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32" t="s">
        <v>148</v>
      </c>
      <c r="AT120" s="232" t="s">
        <v>143</v>
      </c>
      <c r="AU120" s="232" t="s">
        <v>83</v>
      </c>
      <c r="AY120" s="17" t="s">
        <v>141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7" t="s">
        <v>83</v>
      </c>
      <c r="BK120" s="233">
        <f>ROUND(I120*H120,2)</f>
        <v>0</v>
      </c>
      <c r="BL120" s="17" t="s">
        <v>148</v>
      </c>
      <c r="BM120" s="232" t="s">
        <v>473</v>
      </c>
    </row>
    <row r="121" s="1" customFormat="1">
      <c r="B121" s="38"/>
      <c r="C121" s="39"/>
      <c r="D121" s="234" t="s">
        <v>150</v>
      </c>
      <c r="E121" s="39"/>
      <c r="F121" s="235" t="s">
        <v>474</v>
      </c>
      <c r="G121" s="39"/>
      <c r="H121" s="39"/>
      <c r="I121" s="147"/>
      <c r="J121" s="39"/>
      <c r="K121" s="39"/>
      <c r="L121" s="43"/>
      <c r="M121" s="236"/>
      <c r="N121" s="83"/>
      <c r="O121" s="83"/>
      <c r="P121" s="83"/>
      <c r="Q121" s="83"/>
      <c r="R121" s="83"/>
      <c r="S121" s="83"/>
      <c r="T121" s="84"/>
      <c r="AT121" s="17" t="s">
        <v>150</v>
      </c>
      <c r="AU121" s="17" t="s">
        <v>83</v>
      </c>
    </row>
    <row r="122" s="13" customFormat="1">
      <c r="B122" s="247"/>
      <c r="C122" s="248"/>
      <c r="D122" s="234" t="s">
        <v>152</v>
      </c>
      <c r="E122" s="249" t="s">
        <v>19</v>
      </c>
      <c r="F122" s="250" t="s">
        <v>470</v>
      </c>
      <c r="G122" s="248"/>
      <c r="H122" s="251">
        <v>3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AT122" s="257" t="s">
        <v>152</v>
      </c>
      <c r="AU122" s="257" t="s">
        <v>83</v>
      </c>
      <c r="AV122" s="13" t="s">
        <v>85</v>
      </c>
      <c r="AW122" s="13" t="s">
        <v>37</v>
      </c>
      <c r="AX122" s="13" t="s">
        <v>76</v>
      </c>
      <c r="AY122" s="257" t="s">
        <v>141</v>
      </c>
    </row>
    <row r="123" s="14" customFormat="1">
      <c r="B123" s="258"/>
      <c r="C123" s="259"/>
      <c r="D123" s="234" t="s">
        <v>152</v>
      </c>
      <c r="E123" s="260" t="s">
        <v>19</v>
      </c>
      <c r="F123" s="261" t="s">
        <v>155</v>
      </c>
      <c r="G123" s="259"/>
      <c r="H123" s="262">
        <v>3</v>
      </c>
      <c r="I123" s="263"/>
      <c r="J123" s="259"/>
      <c r="K123" s="259"/>
      <c r="L123" s="264"/>
      <c r="M123" s="265"/>
      <c r="N123" s="266"/>
      <c r="O123" s="266"/>
      <c r="P123" s="266"/>
      <c r="Q123" s="266"/>
      <c r="R123" s="266"/>
      <c r="S123" s="266"/>
      <c r="T123" s="267"/>
      <c r="AT123" s="268" t="s">
        <v>152</v>
      </c>
      <c r="AU123" s="268" t="s">
        <v>83</v>
      </c>
      <c r="AV123" s="14" t="s">
        <v>148</v>
      </c>
      <c r="AW123" s="14" t="s">
        <v>37</v>
      </c>
      <c r="AX123" s="14" t="s">
        <v>83</v>
      </c>
      <c r="AY123" s="268" t="s">
        <v>141</v>
      </c>
    </row>
    <row r="124" s="1" customFormat="1" ht="16.5" customHeight="1">
      <c r="B124" s="38"/>
      <c r="C124" s="221" t="s">
        <v>201</v>
      </c>
      <c r="D124" s="221" t="s">
        <v>143</v>
      </c>
      <c r="E124" s="222" t="s">
        <v>475</v>
      </c>
      <c r="F124" s="223" t="s">
        <v>476</v>
      </c>
      <c r="G124" s="224" t="s">
        <v>277</v>
      </c>
      <c r="H124" s="225">
        <v>2</v>
      </c>
      <c r="I124" s="226"/>
      <c r="J124" s="227">
        <f>ROUND(I124*H124,2)</f>
        <v>0</v>
      </c>
      <c r="K124" s="223" t="s">
        <v>296</v>
      </c>
      <c r="L124" s="43"/>
      <c r="M124" s="228" t="s">
        <v>19</v>
      </c>
      <c r="N124" s="229" t="s">
        <v>47</v>
      </c>
      <c r="O124" s="83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AR124" s="232" t="s">
        <v>148</v>
      </c>
      <c r="AT124" s="232" t="s">
        <v>143</v>
      </c>
      <c r="AU124" s="232" t="s">
        <v>83</v>
      </c>
      <c r="AY124" s="17" t="s">
        <v>141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7" t="s">
        <v>83</v>
      </c>
      <c r="BK124" s="233">
        <f>ROUND(I124*H124,2)</f>
        <v>0</v>
      </c>
      <c r="BL124" s="17" t="s">
        <v>148</v>
      </c>
      <c r="BM124" s="232" t="s">
        <v>477</v>
      </c>
    </row>
    <row r="125" s="1" customFormat="1">
      <c r="B125" s="38"/>
      <c r="C125" s="39"/>
      <c r="D125" s="234" t="s">
        <v>150</v>
      </c>
      <c r="E125" s="39"/>
      <c r="F125" s="235" t="s">
        <v>478</v>
      </c>
      <c r="G125" s="39"/>
      <c r="H125" s="39"/>
      <c r="I125" s="147"/>
      <c r="J125" s="39"/>
      <c r="K125" s="39"/>
      <c r="L125" s="43"/>
      <c r="M125" s="236"/>
      <c r="N125" s="83"/>
      <c r="O125" s="83"/>
      <c r="P125" s="83"/>
      <c r="Q125" s="83"/>
      <c r="R125" s="83"/>
      <c r="S125" s="83"/>
      <c r="T125" s="84"/>
      <c r="AT125" s="17" t="s">
        <v>150</v>
      </c>
      <c r="AU125" s="17" t="s">
        <v>83</v>
      </c>
    </row>
    <row r="126" s="1" customFormat="1" ht="16.5" customHeight="1">
      <c r="B126" s="38"/>
      <c r="C126" s="221" t="s">
        <v>192</v>
      </c>
      <c r="D126" s="221" t="s">
        <v>143</v>
      </c>
      <c r="E126" s="222" t="s">
        <v>479</v>
      </c>
      <c r="F126" s="223" t="s">
        <v>480</v>
      </c>
      <c r="G126" s="224" t="s">
        <v>277</v>
      </c>
      <c r="H126" s="225">
        <v>3</v>
      </c>
      <c r="I126" s="226"/>
      <c r="J126" s="227">
        <f>ROUND(I126*H126,2)</f>
        <v>0</v>
      </c>
      <c r="K126" s="223" t="s">
        <v>296</v>
      </c>
      <c r="L126" s="43"/>
      <c r="M126" s="228" t="s">
        <v>19</v>
      </c>
      <c r="N126" s="229" t="s">
        <v>47</v>
      </c>
      <c r="O126" s="83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32" t="s">
        <v>148</v>
      </c>
      <c r="AT126" s="232" t="s">
        <v>143</v>
      </c>
      <c r="AU126" s="232" t="s">
        <v>83</v>
      </c>
      <c r="AY126" s="17" t="s">
        <v>141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7" t="s">
        <v>83</v>
      </c>
      <c r="BK126" s="233">
        <f>ROUND(I126*H126,2)</f>
        <v>0</v>
      </c>
      <c r="BL126" s="17" t="s">
        <v>148</v>
      </c>
      <c r="BM126" s="232" t="s">
        <v>481</v>
      </c>
    </row>
    <row r="127" s="1" customFormat="1">
      <c r="B127" s="38"/>
      <c r="C127" s="39"/>
      <c r="D127" s="234" t="s">
        <v>150</v>
      </c>
      <c r="E127" s="39"/>
      <c r="F127" s="235" t="s">
        <v>480</v>
      </c>
      <c r="G127" s="39"/>
      <c r="H127" s="39"/>
      <c r="I127" s="147"/>
      <c r="J127" s="39"/>
      <c r="K127" s="39"/>
      <c r="L127" s="43"/>
      <c r="M127" s="236"/>
      <c r="N127" s="83"/>
      <c r="O127" s="83"/>
      <c r="P127" s="83"/>
      <c r="Q127" s="83"/>
      <c r="R127" s="83"/>
      <c r="S127" s="83"/>
      <c r="T127" s="84"/>
      <c r="AT127" s="17" t="s">
        <v>150</v>
      </c>
      <c r="AU127" s="17" t="s">
        <v>83</v>
      </c>
    </row>
    <row r="128" s="1" customFormat="1" ht="16.5" customHeight="1">
      <c r="B128" s="38"/>
      <c r="C128" s="221" t="s">
        <v>215</v>
      </c>
      <c r="D128" s="221" t="s">
        <v>143</v>
      </c>
      <c r="E128" s="222" t="s">
        <v>482</v>
      </c>
      <c r="F128" s="223" t="s">
        <v>483</v>
      </c>
      <c r="G128" s="224" t="s">
        <v>277</v>
      </c>
      <c r="H128" s="225">
        <v>3</v>
      </c>
      <c r="I128" s="226"/>
      <c r="J128" s="227">
        <f>ROUND(I128*H128,2)</f>
        <v>0</v>
      </c>
      <c r="K128" s="223" t="s">
        <v>296</v>
      </c>
      <c r="L128" s="43"/>
      <c r="M128" s="228" t="s">
        <v>19</v>
      </c>
      <c r="N128" s="229" t="s">
        <v>47</v>
      </c>
      <c r="O128" s="83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32" t="s">
        <v>148</v>
      </c>
      <c r="AT128" s="232" t="s">
        <v>143</v>
      </c>
      <c r="AU128" s="232" t="s">
        <v>83</v>
      </c>
      <c r="AY128" s="17" t="s">
        <v>141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7" t="s">
        <v>83</v>
      </c>
      <c r="BK128" s="233">
        <f>ROUND(I128*H128,2)</f>
        <v>0</v>
      </c>
      <c r="BL128" s="17" t="s">
        <v>148</v>
      </c>
      <c r="BM128" s="232" t="s">
        <v>484</v>
      </c>
    </row>
    <row r="129" s="1" customFormat="1">
      <c r="B129" s="38"/>
      <c r="C129" s="39"/>
      <c r="D129" s="234" t="s">
        <v>150</v>
      </c>
      <c r="E129" s="39"/>
      <c r="F129" s="235" t="s">
        <v>483</v>
      </c>
      <c r="G129" s="39"/>
      <c r="H129" s="39"/>
      <c r="I129" s="147"/>
      <c r="J129" s="39"/>
      <c r="K129" s="39"/>
      <c r="L129" s="43"/>
      <c r="M129" s="236"/>
      <c r="N129" s="83"/>
      <c r="O129" s="83"/>
      <c r="P129" s="83"/>
      <c r="Q129" s="83"/>
      <c r="R129" s="83"/>
      <c r="S129" s="83"/>
      <c r="T129" s="84"/>
      <c r="AT129" s="17" t="s">
        <v>150</v>
      </c>
      <c r="AU129" s="17" t="s">
        <v>83</v>
      </c>
    </row>
    <row r="130" s="1" customFormat="1" ht="16.5" customHeight="1">
      <c r="B130" s="38"/>
      <c r="C130" s="221" t="s">
        <v>221</v>
      </c>
      <c r="D130" s="221" t="s">
        <v>143</v>
      </c>
      <c r="E130" s="222" t="s">
        <v>485</v>
      </c>
      <c r="F130" s="223" t="s">
        <v>486</v>
      </c>
      <c r="G130" s="224" t="s">
        <v>267</v>
      </c>
      <c r="H130" s="225">
        <v>10</v>
      </c>
      <c r="I130" s="226"/>
      <c r="J130" s="227">
        <f>ROUND(I130*H130,2)</f>
        <v>0</v>
      </c>
      <c r="K130" s="223" t="s">
        <v>296</v>
      </c>
      <c r="L130" s="43"/>
      <c r="M130" s="228" t="s">
        <v>19</v>
      </c>
      <c r="N130" s="229" t="s">
        <v>47</v>
      </c>
      <c r="O130" s="83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32" t="s">
        <v>148</v>
      </c>
      <c r="AT130" s="232" t="s">
        <v>143</v>
      </c>
      <c r="AU130" s="232" t="s">
        <v>83</v>
      </c>
      <c r="AY130" s="17" t="s">
        <v>141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83</v>
      </c>
      <c r="BK130" s="233">
        <f>ROUND(I130*H130,2)</f>
        <v>0</v>
      </c>
      <c r="BL130" s="17" t="s">
        <v>148</v>
      </c>
      <c r="BM130" s="232" t="s">
        <v>487</v>
      </c>
    </row>
    <row r="131" s="1" customFormat="1">
      <c r="B131" s="38"/>
      <c r="C131" s="39"/>
      <c r="D131" s="234" t="s">
        <v>150</v>
      </c>
      <c r="E131" s="39"/>
      <c r="F131" s="235" t="s">
        <v>488</v>
      </c>
      <c r="G131" s="39"/>
      <c r="H131" s="39"/>
      <c r="I131" s="147"/>
      <c r="J131" s="39"/>
      <c r="K131" s="39"/>
      <c r="L131" s="43"/>
      <c r="M131" s="236"/>
      <c r="N131" s="83"/>
      <c r="O131" s="83"/>
      <c r="P131" s="83"/>
      <c r="Q131" s="83"/>
      <c r="R131" s="83"/>
      <c r="S131" s="83"/>
      <c r="T131" s="84"/>
      <c r="AT131" s="17" t="s">
        <v>150</v>
      </c>
      <c r="AU131" s="17" t="s">
        <v>83</v>
      </c>
    </row>
    <row r="132" s="1" customFormat="1" ht="16.5" customHeight="1">
      <c r="B132" s="38"/>
      <c r="C132" s="221" t="s">
        <v>226</v>
      </c>
      <c r="D132" s="221" t="s">
        <v>143</v>
      </c>
      <c r="E132" s="222" t="s">
        <v>489</v>
      </c>
      <c r="F132" s="223" t="s">
        <v>490</v>
      </c>
      <c r="G132" s="224" t="s">
        <v>277</v>
      </c>
      <c r="H132" s="225">
        <v>2</v>
      </c>
      <c r="I132" s="226"/>
      <c r="J132" s="227">
        <f>ROUND(I132*H132,2)</f>
        <v>0</v>
      </c>
      <c r="K132" s="223" t="s">
        <v>296</v>
      </c>
      <c r="L132" s="43"/>
      <c r="M132" s="228" t="s">
        <v>19</v>
      </c>
      <c r="N132" s="229" t="s">
        <v>47</v>
      </c>
      <c r="O132" s="83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32" t="s">
        <v>148</v>
      </c>
      <c r="AT132" s="232" t="s">
        <v>143</v>
      </c>
      <c r="AU132" s="232" t="s">
        <v>83</v>
      </c>
      <c r="AY132" s="17" t="s">
        <v>141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83</v>
      </c>
      <c r="BK132" s="233">
        <f>ROUND(I132*H132,2)</f>
        <v>0</v>
      </c>
      <c r="BL132" s="17" t="s">
        <v>148</v>
      </c>
      <c r="BM132" s="232" t="s">
        <v>491</v>
      </c>
    </row>
    <row r="133" s="1" customFormat="1">
      <c r="B133" s="38"/>
      <c r="C133" s="39"/>
      <c r="D133" s="234" t="s">
        <v>150</v>
      </c>
      <c r="E133" s="39"/>
      <c r="F133" s="235" t="s">
        <v>490</v>
      </c>
      <c r="G133" s="39"/>
      <c r="H133" s="39"/>
      <c r="I133" s="147"/>
      <c r="J133" s="39"/>
      <c r="K133" s="39"/>
      <c r="L133" s="43"/>
      <c r="M133" s="236"/>
      <c r="N133" s="83"/>
      <c r="O133" s="83"/>
      <c r="P133" s="83"/>
      <c r="Q133" s="83"/>
      <c r="R133" s="83"/>
      <c r="S133" s="83"/>
      <c r="T133" s="84"/>
      <c r="AT133" s="17" t="s">
        <v>150</v>
      </c>
      <c r="AU133" s="17" t="s">
        <v>83</v>
      </c>
    </row>
    <row r="134" s="1" customFormat="1" ht="16.5" customHeight="1">
      <c r="B134" s="38"/>
      <c r="C134" s="221" t="s">
        <v>232</v>
      </c>
      <c r="D134" s="221" t="s">
        <v>143</v>
      </c>
      <c r="E134" s="222" t="s">
        <v>492</v>
      </c>
      <c r="F134" s="223" t="s">
        <v>493</v>
      </c>
      <c r="G134" s="224" t="s">
        <v>277</v>
      </c>
      <c r="H134" s="225">
        <v>1</v>
      </c>
      <c r="I134" s="226"/>
      <c r="J134" s="227">
        <f>ROUND(I134*H134,2)</f>
        <v>0</v>
      </c>
      <c r="K134" s="223" t="s">
        <v>296</v>
      </c>
      <c r="L134" s="43"/>
      <c r="M134" s="228" t="s">
        <v>19</v>
      </c>
      <c r="N134" s="229" t="s">
        <v>47</v>
      </c>
      <c r="O134" s="83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32" t="s">
        <v>148</v>
      </c>
      <c r="AT134" s="232" t="s">
        <v>143</v>
      </c>
      <c r="AU134" s="232" t="s">
        <v>83</v>
      </c>
      <c r="AY134" s="17" t="s">
        <v>141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83</v>
      </c>
      <c r="BK134" s="233">
        <f>ROUND(I134*H134,2)</f>
        <v>0</v>
      </c>
      <c r="BL134" s="17" t="s">
        <v>148</v>
      </c>
      <c r="BM134" s="232" t="s">
        <v>494</v>
      </c>
    </row>
    <row r="135" s="1" customFormat="1">
      <c r="B135" s="38"/>
      <c r="C135" s="39"/>
      <c r="D135" s="234" t="s">
        <v>150</v>
      </c>
      <c r="E135" s="39"/>
      <c r="F135" s="235" t="s">
        <v>493</v>
      </c>
      <c r="G135" s="39"/>
      <c r="H135" s="39"/>
      <c r="I135" s="147"/>
      <c r="J135" s="39"/>
      <c r="K135" s="39"/>
      <c r="L135" s="43"/>
      <c r="M135" s="236"/>
      <c r="N135" s="83"/>
      <c r="O135" s="83"/>
      <c r="P135" s="83"/>
      <c r="Q135" s="83"/>
      <c r="R135" s="83"/>
      <c r="S135" s="83"/>
      <c r="T135" s="84"/>
      <c r="AT135" s="17" t="s">
        <v>150</v>
      </c>
      <c r="AU135" s="17" t="s">
        <v>83</v>
      </c>
    </row>
    <row r="136" s="1" customFormat="1" ht="16.5" customHeight="1">
      <c r="B136" s="38"/>
      <c r="C136" s="221" t="s">
        <v>240</v>
      </c>
      <c r="D136" s="221" t="s">
        <v>143</v>
      </c>
      <c r="E136" s="222" t="s">
        <v>495</v>
      </c>
      <c r="F136" s="223" t="s">
        <v>496</v>
      </c>
      <c r="G136" s="224" t="s">
        <v>146</v>
      </c>
      <c r="H136" s="225">
        <v>0.070000000000000007</v>
      </c>
      <c r="I136" s="226"/>
      <c r="J136" s="227">
        <f>ROUND(I136*H136,2)</f>
        <v>0</v>
      </c>
      <c r="K136" s="223" t="s">
        <v>296</v>
      </c>
      <c r="L136" s="43"/>
      <c r="M136" s="228" t="s">
        <v>19</v>
      </c>
      <c r="N136" s="229" t="s">
        <v>47</v>
      </c>
      <c r="O136" s="83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AR136" s="232" t="s">
        <v>148</v>
      </c>
      <c r="AT136" s="232" t="s">
        <v>143</v>
      </c>
      <c r="AU136" s="232" t="s">
        <v>83</v>
      </c>
      <c r="AY136" s="17" t="s">
        <v>141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83</v>
      </c>
      <c r="BK136" s="233">
        <f>ROUND(I136*H136,2)</f>
        <v>0</v>
      </c>
      <c r="BL136" s="17" t="s">
        <v>148</v>
      </c>
      <c r="BM136" s="232" t="s">
        <v>497</v>
      </c>
    </row>
    <row r="137" s="1" customFormat="1">
      <c r="B137" s="38"/>
      <c r="C137" s="39"/>
      <c r="D137" s="234" t="s">
        <v>150</v>
      </c>
      <c r="E137" s="39"/>
      <c r="F137" s="235" t="s">
        <v>496</v>
      </c>
      <c r="G137" s="39"/>
      <c r="H137" s="39"/>
      <c r="I137" s="147"/>
      <c r="J137" s="39"/>
      <c r="K137" s="39"/>
      <c r="L137" s="43"/>
      <c r="M137" s="236"/>
      <c r="N137" s="83"/>
      <c r="O137" s="83"/>
      <c r="P137" s="83"/>
      <c r="Q137" s="83"/>
      <c r="R137" s="83"/>
      <c r="S137" s="83"/>
      <c r="T137" s="84"/>
      <c r="AT137" s="17" t="s">
        <v>150</v>
      </c>
      <c r="AU137" s="17" t="s">
        <v>83</v>
      </c>
    </row>
    <row r="138" s="1" customFormat="1" ht="16.5" customHeight="1">
      <c r="B138" s="38"/>
      <c r="C138" s="221" t="s">
        <v>8</v>
      </c>
      <c r="D138" s="221" t="s">
        <v>143</v>
      </c>
      <c r="E138" s="222" t="s">
        <v>498</v>
      </c>
      <c r="F138" s="223" t="s">
        <v>499</v>
      </c>
      <c r="G138" s="224" t="s">
        <v>146</v>
      </c>
      <c r="H138" s="225">
        <v>0.070000000000000007</v>
      </c>
      <c r="I138" s="226"/>
      <c r="J138" s="227">
        <f>ROUND(I138*H138,2)</f>
        <v>0</v>
      </c>
      <c r="K138" s="223" t="s">
        <v>296</v>
      </c>
      <c r="L138" s="43"/>
      <c r="M138" s="228" t="s">
        <v>19</v>
      </c>
      <c r="N138" s="229" t="s">
        <v>47</v>
      </c>
      <c r="O138" s="83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32" t="s">
        <v>148</v>
      </c>
      <c r="AT138" s="232" t="s">
        <v>143</v>
      </c>
      <c r="AU138" s="232" t="s">
        <v>83</v>
      </c>
      <c r="AY138" s="17" t="s">
        <v>141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83</v>
      </c>
      <c r="BK138" s="233">
        <f>ROUND(I138*H138,2)</f>
        <v>0</v>
      </c>
      <c r="BL138" s="17" t="s">
        <v>148</v>
      </c>
      <c r="BM138" s="232" t="s">
        <v>500</v>
      </c>
    </row>
    <row r="139" s="1" customFormat="1">
      <c r="B139" s="38"/>
      <c r="C139" s="39"/>
      <c r="D139" s="234" t="s">
        <v>150</v>
      </c>
      <c r="E139" s="39"/>
      <c r="F139" s="235" t="s">
        <v>499</v>
      </c>
      <c r="G139" s="39"/>
      <c r="H139" s="39"/>
      <c r="I139" s="147"/>
      <c r="J139" s="39"/>
      <c r="K139" s="39"/>
      <c r="L139" s="43"/>
      <c r="M139" s="236"/>
      <c r="N139" s="83"/>
      <c r="O139" s="83"/>
      <c r="P139" s="83"/>
      <c r="Q139" s="83"/>
      <c r="R139" s="83"/>
      <c r="S139" s="83"/>
      <c r="T139" s="84"/>
      <c r="AT139" s="17" t="s">
        <v>150</v>
      </c>
      <c r="AU139" s="17" t="s">
        <v>83</v>
      </c>
    </row>
    <row r="140" s="1" customFormat="1" ht="16.5" customHeight="1">
      <c r="B140" s="38"/>
      <c r="C140" s="221" t="s">
        <v>255</v>
      </c>
      <c r="D140" s="221" t="s">
        <v>143</v>
      </c>
      <c r="E140" s="222" t="s">
        <v>501</v>
      </c>
      <c r="F140" s="223" t="s">
        <v>502</v>
      </c>
      <c r="G140" s="224" t="s">
        <v>146</v>
      </c>
      <c r="H140" s="225">
        <v>0.070000000000000007</v>
      </c>
      <c r="I140" s="226"/>
      <c r="J140" s="227">
        <f>ROUND(I140*H140,2)</f>
        <v>0</v>
      </c>
      <c r="K140" s="223" t="s">
        <v>296</v>
      </c>
      <c r="L140" s="43"/>
      <c r="M140" s="228" t="s">
        <v>19</v>
      </c>
      <c r="N140" s="229" t="s">
        <v>47</v>
      </c>
      <c r="O140" s="83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232" t="s">
        <v>148</v>
      </c>
      <c r="AT140" s="232" t="s">
        <v>143</v>
      </c>
      <c r="AU140" s="232" t="s">
        <v>83</v>
      </c>
      <c r="AY140" s="17" t="s">
        <v>141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83</v>
      </c>
      <c r="BK140" s="233">
        <f>ROUND(I140*H140,2)</f>
        <v>0</v>
      </c>
      <c r="BL140" s="17" t="s">
        <v>148</v>
      </c>
      <c r="BM140" s="232" t="s">
        <v>503</v>
      </c>
    </row>
    <row r="141" s="1" customFormat="1">
      <c r="B141" s="38"/>
      <c r="C141" s="39"/>
      <c r="D141" s="234" t="s">
        <v>150</v>
      </c>
      <c r="E141" s="39"/>
      <c r="F141" s="235" t="s">
        <v>502</v>
      </c>
      <c r="G141" s="39"/>
      <c r="H141" s="39"/>
      <c r="I141" s="147"/>
      <c r="J141" s="39"/>
      <c r="K141" s="39"/>
      <c r="L141" s="43"/>
      <c r="M141" s="236"/>
      <c r="N141" s="83"/>
      <c r="O141" s="83"/>
      <c r="P141" s="83"/>
      <c r="Q141" s="83"/>
      <c r="R141" s="83"/>
      <c r="S141" s="83"/>
      <c r="T141" s="84"/>
      <c r="AT141" s="17" t="s">
        <v>150</v>
      </c>
      <c r="AU141" s="17" t="s">
        <v>83</v>
      </c>
    </row>
    <row r="142" s="1" customFormat="1" ht="16.5" customHeight="1">
      <c r="B142" s="38"/>
      <c r="C142" s="221" t="s">
        <v>264</v>
      </c>
      <c r="D142" s="221" t="s">
        <v>143</v>
      </c>
      <c r="E142" s="222" t="s">
        <v>504</v>
      </c>
      <c r="F142" s="223" t="s">
        <v>505</v>
      </c>
      <c r="G142" s="224" t="s">
        <v>146</v>
      </c>
      <c r="H142" s="225">
        <v>0.070000000000000007</v>
      </c>
      <c r="I142" s="226"/>
      <c r="J142" s="227">
        <f>ROUND(I142*H142,2)</f>
        <v>0</v>
      </c>
      <c r="K142" s="223" t="s">
        <v>296</v>
      </c>
      <c r="L142" s="43"/>
      <c r="M142" s="228" t="s">
        <v>19</v>
      </c>
      <c r="N142" s="229" t="s">
        <v>47</v>
      </c>
      <c r="O142" s="83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32" t="s">
        <v>148</v>
      </c>
      <c r="AT142" s="232" t="s">
        <v>143</v>
      </c>
      <c r="AU142" s="232" t="s">
        <v>83</v>
      </c>
      <c r="AY142" s="17" t="s">
        <v>141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83</v>
      </c>
      <c r="BK142" s="233">
        <f>ROUND(I142*H142,2)</f>
        <v>0</v>
      </c>
      <c r="BL142" s="17" t="s">
        <v>148</v>
      </c>
      <c r="BM142" s="232" t="s">
        <v>506</v>
      </c>
    </row>
    <row r="143" s="1" customFormat="1">
      <c r="B143" s="38"/>
      <c r="C143" s="39"/>
      <c r="D143" s="234" t="s">
        <v>150</v>
      </c>
      <c r="E143" s="39"/>
      <c r="F143" s="235" t="s">
        <v>505</v>
      </c>
      <c r="G143" s="39"/>
      <c r="H143" s="39"/>
      <c r="I143" s="147"/>
      <c r="J143" s="39"/>
      <c r="K143" s="39"/>
      <c r="L143" s="43"/>
      <c r="M143" s="236"/>
      <c r="N143" s="83"/>
      <c r="O143" s="83"/>
      <c r="P143" s="83"/>
      <c r="Q143" s="83"/>
      <c r="R143" s="83"/>
      <c r="S143" s="83"/>
      <c r="T143" s="84"/>
      <c r="AT143" s="17" t="s">
        <v>150</v>
      </c>
      <c r="AU143" s="17" t="s">
        <v>83</v>
      </c>
    </row>
    <row r="144" s="1" customFormat="1" ht="16.5" customHeight="1">
      <c r="B144" s="38"/>
      <c r="C144" s="221" t="s">
        <v>274</v>
      </c>
      <c r="D144" s="221" t="s">
        <v>143</v>
      </c>
      <c r="E144" s="222" t="s">
        <v>507</v>
      </c>
      <c r="F144" s="223" t="s">
        <v>508</v>
      </c>
      <c r="G144" s="224" t="s">
        <v>295</v>
      </c>
      <c r="H144" s="225">
        <v>4</v>
      </c>
      <c r="I144" s="226"/>
      <c r="J144" s="227">
        <f>ROUND(I144*H144,2)</f>
        <v>0</v>
      </c>
      <c r="K144" s="223" t="s">
        <v>296</v>
      </c>
      <c r="L144" s="43"/>
      <c r="M144" s="228" t="s">
        <v>19</v>
      </c>
      <c r="N144" s="229" t="s">
        <v>47</v>
      </c>
      <c r="O144" s="83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32" t="s">
        <v>148</v>
      </c>
      <c r="AT144" s="232" t="s">
        <v>143</v>
      </c>
      <c r="AU144" s="232" t="s">
        <v>83</v>
      </c>
      <c r="AY144" s="17" t="s">
        <v>141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83</v>
      </c>
      <c r="BK144" s="233">
        <f>ROUND(I144*H144,2)</f>
        <v>0</v>
      </c>
      <c r="BL144" s="17" t="s">
        <v>148</v>
      </c>
      <c r="BM144" s="232" t="s">
        <v>509</v>
      </c>
    </row>
    <row r="145" s="1" customFormat="1">
      <c r="B145" s="38"/>
      <c r="C145" s="39"/>
      <c r="D145" s="234" t="s">
        <v>150</v>
      </c>
      <c r="E145" s="39"/>
      <c r="F145" s="235" t="s">
        <v>508</v>
      </c>
      <c r="G145" s="39"/>
      <c r="H145" s="39"/>
      <c r="I145" s="147"/>
      <c r="J145" s="39"/>
      <c r="K145" s="39"/>
      <c r="L145" s="43"/>
      <c r="M145" s="236"/>
      <c r="N145" s="83"/>
      <c r="O145" s="83"/>
      <c r="P145" s="83"/>
      <c r="Q145" s="83"/>
      <c r="R145" s="83"/>
      <c r="S145" s="83"/>
      <c r="T145" s="84"/>
      <c r="AT145" s="17" t="s">
        <v>150</v>
      </c>
      <c r="AU145" s="17" t="s">
        <v>83</v>
      </c>
    </row>
    <row r="146" s="1" customFormat="1" ht="16.5" customHeight="1">
      <c r="B146" s="38"/>
      <c r="C146" s="221" t="s">
        <v>281</v>
      </c>
      <c r="D146" s="221" t="s">
        <v>143</v>
      </c>
      <c r="E146" s="222" t="s">
        <v>510</v>
      </c>
      <c r="F146" s="223" t="s">
        <v>511</v>
      </c>
      <c r="G146" s="224" t="s">
        <v>277</v>
      </c>
      <c r="H146" s="225">
        <v>24</v>
      </c>
      <c r="I146" s="226"/>
      <c r="J146" s="227">
        <f>ROUND(I146*H146,2)</f>
        <v>0</v>
      </c>
      <c r="K146" s="223" t="s">
        <v>296</v>
      </c>
      <c r="L146" s="43"/>
      <c r="M146" s="228" t="s">
        <v>19</v>
      </c>
      <c r="N146" s="229" t="s">
        <v>47</v>
      </c>
      <c r="O146" s="83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32" t="s">
        <v>148</v>
      </c>
      <c r="AT146" s="232" t="s">
        <v>143</v>
      </c>
      <c r="AU146" s="232" t="s">
        <v>83</v>
      </c>
      <c r="AY146" s="17" t="s">
        <v>141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83</v>
      </c>
      <c r="BK146" s="233">
        <f>ROUND(I146*H146,2)</f>
        <v>0</v>
      </c>
      <c r="BL146" s="17" t="s">
        <v>148</v>
      </c>
      <c r="BM146" s="232" t="s">
        <v>512</v>
      </c>
    </row>
    <row r="147" s="1" customFormat="1">
      <c r="B147" s="38"/>
      <c r="C147" s="39"/>
      <c r="D147" s="234" t="s">
        <v>150</v>
      </c>
      <c r="E147" s="39"/>
      <c r="F147" s="235" t="s">
        <v>511</v>
      </c>
      <c r="G147" s="39"/>
      <c r="H147" s="39"/>
      <c r="I147" s="147"/>
      <c r="J147" s="39"/>
      <c r="K147" s="39"/>
      <c r="L147" s="43"/>
      <c r="M147" s="236"/>
      <c r="N147" s="83"/>
      <c r="O147" s="83"/>
      <c r="P147" s="83"/>
      <c r="Q147" s="83"/>
      <c r="R147" s="83"/>
      <c r="S147" s="83"/>
      <c r="T147" s="84"/>
      <c r="AT147" s="17" t="s">
        <v>150</v>
      </c>
      <c r="AU147" s="17" t="s">
        <v>83</v>
      </c>
    </row>
    <row r="148" s="13" customFormat="1">
      <c r="B148" s="247"/>
      <c r="C148" s="248"/>
      <c r="D148" s="234" t="s">
        <v>152</v>
      </c>
      <c r="E148" s="249" t="s">
        <v>19</v>
      </c>
      <c r="F148" s="250" t="s">
        <v>513</v>
      </c>
      <c r="G148" s="248"/>
      <c r="H148" s="251">
        <v>24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152</v>
      </c>
      <c r="AU148" s="257" t="s">
        <v>83</v>
      </c>
      <c r="AV148" s="13" t="s">
        <v>85</v>
      </c>
      <c r="AW148" s="13" t="s">
        <v>37</v>
      </c>
      <c r="AX148" s="13" t="s">
        <v>76</v>
      </c>
      <c r="AY148" s="257" t="s">
        <v>141</v>
      </c>
    </row>
    <row r="149" s="14" customFormat="1">
      <c r="B149" s="258"/>
      <c r="C149" s="259"/>
      <c r="D149" s="234" t="s">
        <v>152</v>
      </c>
      <c r="E149" s="260" t="s">
        <v>19</v>
      </c>
      <c r="F149" s="261" t="s">
        <v>155</v>
      </c>
      <c r="G149" s="259"/>
      <c r="H149" s="262">
        <v>24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AT149" s="268" t="s">
        <v>152</v>
      </c>
      <c r="AU149" s="268" t="s">
        <v>83</v>
      </c>
      <c r="AV149" s="14" t="s">
        <v>148</v>
      </c>
      <c r="AW149" s="14" t="s">
        <v>37</v>
      </c>
      <c r="AX149" s="14" t="s">
        <v>83</v>
      </c>
      <c r="AY149" s="268" t="s">
        <v>141</v>
      </c>
    </row>
    <row r="150" s="1" customFormat="1" ht="16.5" customHeight="1">
      <c r="B150" s="38"/>
      <c r="C150" s="221" t="s">
        <v>287</v>
      </c>
      <c r="D150" s="221" t="s">
        <v>143</v>
      </c>
      <c r="E150" s="222" t="s">
        <v>514</v>
      </c>
      <c r="F150" s="223" t="s">
        <v>515</v>
      </c>
      <c r="G150" s="224" t="s">
        <v>277</v>
      </c>
      <c r="H150" s="225">
        <v>4</v>
      </c>
      <c r="I150" s="226"/>
      <c r="J150" s="227">
        <f>ROUND(I150*H150,2)</f>
        <v>0</v>
      </c>
      <c r="K150" s="223" t="s">
        <v>296</v>
      </c>
      <c r="L150" s="43"/>
      <c r="M150" s="228" t="s">
        <v>19</v>
      </c>
      <c r="N150" s="229" t="s">
        <v>47</v>
      </c>
      <c r="O150" s="83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AR150" s="232" t="s">
        <v>148</v>
      </c>
      <c r="AT150" s="232" t="s">
        <v>143</v>
      </c>
      <c r="AU150" s="232" t="s">
        <v>83</v>
      </c>
      <c r="AY150" s="17" t="s">
        <v>141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83</v>
      </c>
      <c r="BK150" s="233">
        <f>ROUND(I150*H150,2)</f>
        <v>0</v>
      </c>
      <c r="BL150" s="17" t="s">
        <v>148</v>
      </c>
      <c r="BM150" s="232" t="s">
        <v>516</v>
      </c>
    </row>
    <row r="151" s="1" customFormat="1">
      <c r="B151" s="38"/>
      <c r="C151" s="39"/>
      <c r="D151" s="234" t="s">
        <v>150</v>
      </c>
      <c r="E151" s="39"/>
      <c r="F151" s="235" t="s">
        <v>515</v>
      </c>
      <c r="G151" s="39"/>
      <c r="H151" s="39"/>
      <c r="I151" s="147"/>
      <c r="J151" s="39"/>
      <c r="K151" s="39"/>
      <c r="L151" s="43"/>
      <c r="M151" s="236"/>
      <c r="N151" s="83"/>
      <c r="O151" s="83"/>
      <c r="P151" s="83"/>
      <c r="Q151" s="83"/>
      <c r="R151" s="83"/>
      <c r="S151" s="83"/>
      <c r="T151" s="84"/>
      <c r="AT151" s="17" t="s">
        <v>150</v>
      </c>
      <c r="AU151" s="17" t="s">
        <v>83</v>
      </c>
    </row>
    <row r="152" s="1" customFormat="1" ht="16.5" customHeight="1">
      <c r="B152" s="38"/>
      <c r="C152" s="221" t="s">
        <v>7</v>
      </c>
      <c r="D152" s="221" t="s">
        <v>143</v>
      </c>
      <c r="E152" s="222" t="s">
        <v>517</v>
      </c>
      <c r="F152" s="223" t="s">
        <v>518</v>
      </c>
      <c r="G152" s="224" t="s">
        <v>277</v>
      </c>
      <c r="H152" s="225">
        <v>6</v>
      </c>
      <c r="I152" s="226"/>
      <c r="J152" s="227">
        <f>ROUND(I152*H152,2)</f>
        <v>0</v>
      </c>
      <c r="K152" s="223" t="s">
        <v>296</v>
      </c>
      <c r="L152" s="43"/>
      <c r="M152" s="228" t="s">
        <v>19</v>
      </c>
      <c r="N152" s="229" t="s">
        <v>47</v>
      </c>
      <c r="O152" s="83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AR152" s="232" t="s">
        <v>148</v>
      </c>
      <c r="AT152" s="232" t="s">
        <v>143</v>
      </c>
      <c r="AU152" s="232" t="s">
        <v>83</v>
      </c>
      <c r="AY152" s="17" t="s">
        <v>141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83</v>
      </c>
      <c r="BK152" s="233">
        <f>ROUND(I152*H152,2)</f>
        <v>0</v>
      </c>
      <c r="BL152" s="17" t="s">
        <v>148</v>
      </c>
      <c r="BM152" s="232" t="s">
        <v>519</v>
      </c>
    </row>
    <row r="153" s="1" customFormat="1">
      <c r="B153" s="38"/>
      <c r="C153" s="39"/>
      <c r="D153" s="234" t="s">
        <v>150</v>
      </c>
      <c r="E153" s="39"/>
      <c r="F153" s="235" t="s">
        <v>518</v>
      </c>
      <c r="G153" s="39"/>
      <c r="H153" s="39"/>
      <c r="I153" s="147"/>
      <c r="J153" s="39"/>
      <c r="K153" s="39"/>
      <c r="L153" s="43"/>
      <c r="M153" s="236"/>
      <c r="N153" s="83"/>
      <c r="O153" s="83"/>
      <c r="P153" s="83"/>
      <c r="Q153" s="83"/>
      <c r="R153" s="83"/>
      <c r="S153" s="83"/>
      <c r="T153" s="84"/>
      <c r="AT153" s="17" t="s">
        <v>150</v>
      </c>
      <c r="AU153" s="17" t="s">
        <v>83</v>
      </c>
    </row>
    <row r="154" s="13" customFormat="1">
      <c r="B154" s="247"/>
      <c r="C154" s="248"/>
      <c r="D154" s="234" t="s">
        <v>152</v>
      </c>
      <c r="E154" s="249" t="s">
        <v>19</v>
      </c>
      <c r="F154" s="250" t="s">
        <v>520</v>
      </c>
      <c r="G154" s="248"/>
      <c r="H154" s="251">
        <v>6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152</v>
      </c>
      <c r="AU154" s="257" t="s">
        <v>83</v>
      </c>
      <c r="AV154" s="13" t="s">
        <v>85</v>
      </c>
      <c r="AW154" s="13" t="s">
        <v>37</v>
      </c>
      <c r="AX154" s="13" t="s">
        <v>76</v>
      </c>
      <c r="AY154" s="257" t="s">
        <v>141</v>
      </c>
    </row>
    <row r="155" s="14" customFormat="1">
      <c r="B155" s="258"/>
      <c r="C155" s="259"/>
      <c r="D155" s="234" t="s">
        <v>152</v>
      </c>
      <c r="E155" s="260" t="s">
        <v>19</v>
      </c>
      <c r="F155" s="261" t="s">
        <v>155</v>
      </c>
      <c r="G155" s="259"/>
      <c r="H155" s="262">
        <v>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AT155" s="268" t="s">
        <v>152</v>
      </c>
      <c r="AU155" s="268" t="s">
        <v>83</v>
      </c>
      <c r="AV155" s="14" t="s">
        <v>148</v>
      </c>
      <c r="AW155" s="14" t="s">
        <v>37</v>
      </c>
      <c r="AX155" s="14" t="s">
        <v>83</v>
      </c>
      <c r="AY155" s="268" t="s">
        <v>141</v>
      </c>
    </row>
    <row r="156" s="1" customFormat="1" ht="16.5" customHeight="1">
      <c r="B156" s="38"/>
      <c r="C156" s="221" t="s">
        <v>300</v>
      </c>
      <c r="D156" s="221" t="s">
        <v>143</v>
      </c>
      <c r="E156" s="222" t="s">
        <v>521</v>
      </c>
      <c r="F156" s="223" t="s">
        <v>522</v>
      </c>
      <c r="G156" s="224" t="s">
        <v>277</v>
      </c>
      <c r="H156" s="225">
        <v>2</v>
      </c>
      <c r="I156" s="226"/>
      <c r="J156" s="227">
        <f>ROUND(I156*H156,2)</f>
        <v>0</v>
      </c>
      <c r="K156" s="223" t="s">
        <v>296</v>
      </c>
      <c r="L156" s="43"/>
      <c r="M156" s="228" t="s">
        <v>19</v>
      </c>
      <c r="N156" s="229" t="s">
        <v>47</v>
      </c>
      <c r="O156" s="83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AR156" s="232" t="s">
        <v>148</v>
      </c>
      <c r="AT156" s="232" t="s">
        <v>143</v>
      </c>
      <c r="AU156" s="232" t="s">
        <v>83</v>
      </c>
      <c r="AY156" s="17" t="s">
        <v>141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83</v>
      </c>
      <c r="BK156" s="233">
        <f>ROUND(I156*H156,2)</f>
        <v>0</v>
      </c>
      <c r="BL156" s="17" t="s">
        <v>148</v>
      </c>
      <c r="BM156" s="232" t="s">
        <v>523</v>
      </c>
    </row>
    <row r="157" s="1" customFormat="1">
      <c r="B157" s="38"/>
      <c r="C157" s="39"/>
      <c r="D157" s="234" t="s">
        <v>150</v>
      </c>
      <c r="E157" s="39"/>
      <c r="F157" s="235" t="s">
        <v>522</v>
      </c>
      <c r="G157" s="39"/>
      <c r="H157" s="39"/>
      <c r="I157" s="147"/>
      <c r="J157" s="39"/>
      <c r="K157" s="39"/>
      <c r="L157" s="43"/>
      <c r="M157" s="236"/>
      <c r="N157" s="83"/>
      <c r="O157" s="83"/>
      <c r="P157" s="83"/>
      <c r="Q157" s="83"/>
      <c r="R157" s="83"/>
      <c r="S157" s="83"/>
      <c r="T157" s="84"/>
      <c r="AT157" s="17" t="s">
        <v>150</v>
      </c>
      <c r="AU157" s="17" t="s">
        <v>83</v>
      </c>
    </row>
    <row r="158" s="1" customFormat="1" ht="16.5" customHeight="1">
      <c r="B158" s="38"/>
      <c r="C158" s="221" t="s">
        <v>307</v>
      </c>
      <c r="D158" s="221" t="s">
        <v>143</v>
      </c>
      <c r="E158" s="222" t="s">
        <v>524</v>
      </c>
      <c r="F158" s="223" t="s">
        <v>525</v>
      </c>
      <c r="G158" s="224" t="s">
        <v>277</v>
      </c>
      <c r="H158" s="225">
        <v>6</v>
      </c>
      <c r="I158" s="226"/>
      <c r="J158" s="227">
        <f>ROUND(I158*H158,2)</f>
        <v>0</v>
      </c>
      <c r="K158" s="223" t="s">
        <v>296</v>
      </c>
      <c r="L158" s="43"/>
      <c r="M158" s="228" t="s">
        <v>19</v>
      </c>
      <c r="N158" s="229" t="s">
        <v>47</v>
      </c>
      <c r="O158" s="83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AR158" s="232" t="s">
        <v>148</v>
      </c>
      <c r="AT158" s="232" t="s">
        <v>143</v>
      </c>
      <c r="AU158" s="232" t="s">
        <v>83</v>
      </c>
      <c r="AY158" s="17" t="s">
        <v>141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83</v>
      </c>
      <c r="BK158" s="233">
        <f>ROUND(I158*H158,2)</f>
        <v>0</v>
      </c>
      <c r="BL158" s="17" t="s">
        <v>148</v>
      </c>
      <c r="BM158" s="232" t="s">
        <v>526</v>
      </c>
    </row>
    <row r="159" s="1" customFormat="1">
      <c r="B159" s="38"/>
      <c r="C159" s="39"/>
      <c r="D159" s="234" t="s">
        <v>150</v>
      </c>
      <c r="E159" s="39"/>
      <c r="F159" s="235" t="s">
        <v>525</v>
      </c>
      <c r="G159" s="39"/>
      <c r="H159" s="39"/>
      <c r="I159" s="147"/>
      <c r="J159" s="39"/>
      <c r="K159" s="39"/>
      <c r="L159" s="43"/>
      <c r="M159" s="236"/>
      <c r="N159" s="83"/>
      <c r="O159" s="83"/>
      <c r="P159" s="83"/>
      <c r="Q159" s="83"/>
      <c r="R159" s="83"/>
      <c r="S159" s="83"/>
      <c r="T159" s="84"/>
      <c r="AT159" s="17" t="s">
        <v>150</v>
      </c>
      <c r="AU159" s="17" t="s">
        <v>83</v>
      </c>
    </row>
    <row r="160" s="13" customFormat="1">
      <c r="B160" s="247"/>
      <c r="C160" s="248"/>
      <c r="D160" s="234" t="s">
        <v>152</v>
      </c>
      <c r="E160" s="249" t="s">
        <v>19</v>
      </c>
      <c r="F160" s="250" t="s">
        <v>527</v>
      </c>
      <c r="G160" s="248"/>
      <c r="H160" s="251">
        <v>6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AT160" s="257" t="s">
        <v>152</v>
      </c>
      <c r="AU160" s="257" t="s">
        <v>83</v>
      </c>
      <c r="AV160" s="13" t="s">
        <v>85</v>
      </c>
      <c r="AW160" s="13" t="s">
        <v>37</v>
      </c>
      <c r="AX160" s="13" t="s">
        <v>76</v>
      </c>
      <c r="AY160" s="257" t="s">
        <v>141</v>
      </c>
    </row>
    <row r="161" s="14" customFormat="1">
      <c r="B161" s="258"/>
      <c r="C161" s="259"/>
      <c r="D161" s="234" t="s">
        <v>152</v>
      </c>
      <c r="E161" s="260" t="s">
        <v>19</v>
      </c>
      <c r="F161" s="261" t="s">
        <v>155</v>
      </c>
      <c r="G161" s="259"/>
      <c r="H161" s="262">
        <v>6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AT161" s="268" t="s">
        <v>152</v>
      </c>
      <c r="AU161" s="268" t="s">
        <v>83</v>
      </c>
      <c r="AV161" s="14" t="s">
        <v>148</v>
      </c>
      <c r="AW161" s="14" t="s">
        <v>37</v>
      </c>
      <c r="AX161" s="14" t="s">
        <v>83</v>
      </c>
      <c r="AY161" s="268" t="s">
        <v>141</v>
      </c>
    </row>
    <row r="162" s="1" customFormat="1" ht="16.5" customHeight="1">
      <c r="B162" s="38"/>
      <c r="C162" s="221" t="s">
        <v>313</v>
      </c>
      <c r="D162" s="221" t="s">
        <v>143</v>
      </c>
      <c r="E162" s="222" t="s">
        <v>528</v>
      </c>
      <c r="F162" s="223" t="s">
        <v>529</v>
      </c>
      <c r="G162" s="224" t="s">
        <v>277</v>
      </c>
      <c r="H162" s="225">
        <v>2</v>
      </c>
      <c r="I162" s="226"/>
      <c r="J162" s="227">
        <f>ROUND(I162*H162,2)</f>
        <v>0</v>
      </c>
      <c r="K162" s="223" t="s">
        <v>296</v>
      </c>
      <c r="L162" s="43"/>
      <c r="M162" s="228" t="s">
        <v>19</v>
      </c>
      <c r="N162" s="229" t="s">
        <v>47</v>
      </c>
      <c r="O162" s="83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AR162" s="232" t="s">
        <v>148</v>
      </c>
      <c r="AT162" s="232" t="s">
        <v>143</v>
      </c>
      <c r="AU162" s="232" t="s">
        <v>83</v>
      </c>
      <c r="AY162" s="17" t="s">
        <v>141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83</v>
      </c>
      <c r="BK162" s="233">
        <f>ROUND(I162*H162,2)</f>
        <v>0</v>
      </c>
      <c r="BL162" s="17" t="s">
        <v>148</v>
      </c>
      <c r="BM162" s="232" t="s">
        <v>530</v>
      </c>
    </row>
    <row r="163" s="1" customFormat="1">
      <c r="B163" s="38"/>
      <c r="C163" s="39"/>
      <c r="D163" s="234" t="s">
        <v>150</v>
      </c>
      <c r="E163" s="39"/>
      <c r="F163" s="235" t="s">
        <v>529</v>
      </c>
      <c r="G163" s="39"/>
      <c r="H163" s="39"/>
      <c r="I163" s="147"/>
      <c r="J163" s="39"/>
      <c r="K163" s="39"/>
      <c r="L163" s="43"/>
      <c r="M163" s="236"/>
      <c r="N163" s="83"/>
      <c r="O163" s="83"/>
      <c r="P163" s="83"/>
      <c r="Q163" s="83"/>
      <c r="R163" s="83"/>
      <c r="S163" s="83"/>
      <c r="T163" s="84"/>
      <c r="AT163" s="17" t="s">
        <v>150</v>
      </c>
      <c r="AU163" s="17" t="s">
        <v>83</v>
      </c>
    </row>
    <row r="164" s="1" customFormat="1" ht="16.5" customHeight="1">
      <c r="B164" s="38"/>
      <c r="C164" s="221" t="s">
        <v>318</v>
      </c>
      <c r="D164" s="221" t="s">
        <v>143</v>
      </c>
      <c r="E164" s="222" t="s">
        <v>531</v>
      </c>
      <c r="F164" s="223" t="s">
        <v>532</v>
      </c>
      <c r="G164" s="224" t="s">
        <v>277</v>
      </c>
      <c r="H164" s="225">
        <v>6</v>
      </c>
      <c r="I164" s="226"/>
      <c r="J164" s="227">
        <f>ROUND(I164*H164,2)</f>
        <v>0</v>
      </c>
      <c r="K164" s="223" t="s">
        <v>296</v>
      </c>
      <c r="L164" s="43"/>
      <c r="M164" s="228" t="s">
        <v>19</v>
      </c>
      <c r="N164" s="229" t="s">
        <v>47</v>
      </c>
      <c r="O164" s="83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AR164" s="232" t="s">
        <v>148</v>
      </c>
      <c r="AT164" s="232" t="s">
        <v>143</v>
      </c>
      <c r="AU164" s="232" t="s">
        <v>83</v>
      </c>
      <c r="AY164" s="17" t="s">
        <v>141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83</v>
      </c>
      <c r="BK164" s="233">
        <f>ROUND(I164*H164,2)</f>
        <v>0</v>
      </c>
      <c r="BL164" s="17" t="s">
        <v>148</v>
      </c>
      <c r="BM164" s="232" t="s">
        <v>533</v>
      </c>
    </row>
    <row r="165" s="1" customFormat="1">
      <c r="B165" s="38"/>
      <c r="C165" s="39"/>
      <c r="D165" s="234" t="s">
        <v>150</v>
      </c>
      <c r="E165" s="39"/>
      <c r="F165" s="235" t="s">
        <v>532</v>
      </c>
      <c r="G165" s="39"/>
      <c r="H165" s="39"/>
      <c r="I165" s="147"/>
      <c r="J165" s="39"/>
      <c r="K165" s="39"/>
      <c r="L165" s="43"/>
      <c r="M165" s="236"/>
      <c r="N165" s="83"/>
      <c r="O165" s="83"/>
      <c r="P165" s="83"/>
      <c r="Q165" s="83"/>
      <c r="R165" s="83"/>
      <c r="S165" s="83"/>
      <c r="T165" s="84"/>
      <c r="AT165" s="17" t="s">
        <v>150</v>
      </c>
      <c r="AU165" s="17" t="s">
        <v>83</v>
      </c>
    </row>
    <row r="166" s="13" customFormat="1">
      <c r="B166" s="247"/>
      <c r="C166" s="248"/>
      <c r="D166" s="234" t="s">
        <v>152</v>
      </c>
      <c r="E166" s="249" t="s">
        <v>19</v>
      </c>
      <c r="F166" s="250" t="s">
        <v>534</v>
      </c>
      <c r="G166" s="248"/>
      <c r="H166" s="251">
        <v>6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152</v>
      </c>
      <c r="AU166" s="257" t="s">
        <v>83</v>
      </c>
      <c r="AV166" s="13" t="s">
        <v>85</v>
      </c>
      <c r="AW166" s="13" t="s">
        <v>37</v>
      </c>
      <c r="AX166" s="13" t="s">
        <v>76</v>
      </c>
      <c r="AY166" s="257" t="s">
        <v>141</v>
      </c>
    </row>
    <row r="167" s="14" customFormat="1">
      <c r="B167" s="258"/>
      <c r="C167" s="259"/>
      <c r="D167" s="234" t="s">
        <v>152</v>
      </c>
      <c r="E167" s="260" t="s">
        <v>19</v>
      </c>
      <c r="F167" s="261" t="s">
        <v>155</v>
      </c>
      <c r="G167" s="259"/>
      <c r="H167" s="262">
        <v>6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AT167" s="268" t="s">
        <v>152</v>
      </c>
      <c r="AU167" s="268" t="s">
        <v>83</v>
      </c>
      <c r="AV167" s="14" t="s">
        <v>148</v>
      </c>
      <c r="AW167" s="14" t="s">
        <v>37</v>
      </c>
      <c r="AX167" s="14" t="s">
        <v>83</v>
      </c>
      <c r="AY167" s="268" t="s">
        <v>141</v>
      </c>
    </row>
    <row r="168" s="1" customFormat="1" ht="16.5" customHeight="1">
      <c r="B168" s="38"/>
      <c r="C168" s="221" t="s">
        <v>324</v>
      </c>
      <c r="D168" s="221" t="s">
        <v>143</v>
      </c>
      <c r="E168" s="222" t="s">
        <v>535</v>
      </c>
      <c r="F168" s="223" t="s">
        <v>536</v>
      </c>
      <c r="G168" s="224" t="s">
        <v>277</v>
      </c>
      <c r="H168" s="225">
        <v>3</v>
      </c>
      <c r="I168" s="226"/>
      <c r="J168" s="227">
        <f>ROUND(I168*H168,2)</f>
        <v>0</v>
      </c>
      <c r="K168" s="223" t="s">
        <v>296</v>
      </c>
      <c r="L168" s="43"/>
      <c r="M168" s="228" t="s">
        <v>19</v>
      </c>
      <c r="N168" s="229" t="s">
        <v>47</v>
      </c>
      <c r="O168" s="83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AR168" s="232" t="s">
        <v>148</v>
      </c>
      <c r="AT168" s="232" t="s">
        <v>143</v>
      </c>
      <c r="AU168" s="232" t="s">
        <v>83</v>
      </c>
      <c r="AY168" s="17" t="s">
        <v>141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83</v>
      </c>
      <c r="BK168" s="233">
        <f>ROUND(I168*H168,2)</f>
        <v>0</v>
      </c>
      <c r="BL168" s="17" t="s">
        <v>148</v>
      </c>
      <c r="BM168" s="232" t="s">
        <v>537</v>
      </c>
    </row>
    <row r="169" s="1" customFormat="1">
      <c r="B169" s="38"/>
      <c r="C169" s="39"/>
      <c r="D169" s="234" t="s">
        <v>150</v>
      </c>
      <c r="E169" s="39"/>
      <c r="F169" s="235" t="s">
        <v>536</v>
      </c>
      <c r="G169" s="39"/>
      <c r="H169" s="39"/>
      <c r="I169" s="147"/>
      <c r="J169" s="39"/>
      <c r="K169" s="39"/>
      <c r="L169" s="43"/>
      <c r="M169" s="236"/>
      <c r="N169" s="83"/>
      <c r="O169" s="83"/>
      <c r="P169" s="83"/>
      <c r="Q169" s="83"/>
      <c r="R169" s="83"/>
      <c r="S169" s="83"/>
      <c r="T169" s="84"/>
      <c r="AT169" s="17" t="s">
        <v>150</v>
      </c>
      <c r="AU169" s="17" t="s">
        <v>83</v>
      </c>
    </row>
    <row r="170" s="1" customFormat="1" ht="16.5" customHeight="1">
      <c r="B170" s="38"/>
      <c r="C170" s="221" t="s">
        <v>330</v>
      </c>
      <c r="D170" s="221" t="s">
        <v>143</v>
      </c>
      <c r="E170" s="222" t="s">
        <v>538</v>
      </c>
      <c r="F170" s="223" t="s">
        <v>539</v>
      </c>
      <c r="G170" s="224" t="s">
        <v>277</v>
      </c>
      <c r="H170" s="225">
        <v>2</v>
      </c>
      <c r="I170" s="226"/>
      <c r="J170" s="227">
        <f>ROUND(I170*H170,2)</f>
        <v>0</v>
      </c>
      <c r="K170" s="223" t="s">
        <v>296</v>
      </c>
      <c r="L170" s="43"/>
      <c r="M170" s="228" t="s">
        <v>19</v>
      </c>
      <c r="N170" s="229" t="s">
        <v>47</v>
      </c>
      <c r="O170" s="83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AR170" s="232" t="s">
        <v>148</v>
      </c>
      <c r="AT170" s="232" t="s">
        <v>143</v>
      </c>
      <c r="AU170" s="232" t="s">
        <v>83</v>
      </c>
      <c r="AY170" s="17" t="s">
        <v>141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83</v>
      </c>
      <c r="BK170" s="233">
        <f>ROUND(I170*H170,2)</f>
        <v>0</v>
      </c>
      <c r="BL170" s="17" t="s">
        <v>148</v>
      </c>
      <c r="BM170" s="232" t="s">
        <v>540</v>
      </c>
    </row>
    <row r="171" s="1" customFormat="1">
      <c r="B171" s="38"/>
      <c r="C171" s="39"/>
      <c r="D171" s="234" t="s">
        <v>150</v>
      </c>
      <c r="E171" s="39"/>
      <c r="F171" s="235" t="s">
        <v>539</v>
      </c>
      <c r="G171" s="39"/>
      <c r="H171" s="39"/>
      <c r="I171" s="147"/>
      <c r="J171" s="39"/>
      <c r="K171" s="39"/>
      <c r="L171" s="43"/>
      <c r="M171" s="236"/>
      <c r="N171" s="83"/>
      <c r="O171" s="83"/>
      <c r="P171" s="83"/>
      <c r="Q171" s="83"/>
      <c r="R171" s="83"/>
      <c r="S171" s="83"/>
      <c r="T171" s="84"/>
      <c r="AT171" s="17" t="s">
        <v>150</v>
      </c>
      <c r="AU171" s="17" t="s">
        <v>83</v>
      </c>
    </row>
    <row r="172" s="1" customFormat="1" ht="16.5" customHeight="1">
      <c r="B172" s="38"/>
      <c r="C172" s="221" t="s">
        <v>336</v>
      </c>
      <c r="D172" s="221" t="s">
        <v>143</v>
      </c>
      <c r="E172" s="222" t="s">
        <v>541</v>
      </c>
      <c r="F172" s="223" t="s">
        <v>542</v>
      </c>
      <c r="G172" s="224" t="s">
        <v>277</v>
      </c>
      <c r="H172" s="225">
        <v>1</v>
      </c>
      <c r="I172" s="226"/>
      <c r="J172" s="227">
        <f>ROUND(I172*H172,2)</f>
        <v>0</v>
      </c>
      <c r="K172" s="223" t="s">
        <v>296</v>
      </c>
      <c r="L172" s="43"/>
      <c r="M172" s="228" t="s">
        <v>19</v>
      </c>
      <c r="N172" s="229" t="s">
        <v>47</v>
      </c>
      <c r="O172" s="83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AR172" s="232" t="s">
        <v>148</v>
      </c>
      <c r="AT172" s="232" t="s">
        <v>143</v>
      </c>
      <c r="AU172" s="232" t="s">
        <v>83</v>
      </c>
      <c r="AY172" s="17" t="s">
        <v>141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83</v>
      </c>
      <c r="BK172" s="233">
        <f>ROUND(I172*H172,2)</f>
        <v>0</v>
      </c>
      <c r="BL172" s="17" t="s">
        <v>148</v>
      </c>
      <c r="BM172" s="232" t="s">
        <v>543</v>
      </c>
    </row>
    <row r="173" s="1" customFormat="1">
      <c r="B173" s="38"/>
      <c r="C173" s="39"/>
      <c r="D173" s="234" t="s">
        <v>150</v>
      </c>
      <c r="E173" s="39"/>
      <c r="F173" s="235" t="s">
        <v>542</v>
      </c>
      <c r="G173" s="39"/>
      <c r="H173" s="39"/>
      <c r="I173" s="147"/>
      <c r="J173" s="39"/>
      <c r="K173" s="39"/>
      <c r="L173" s="43"/>
      <c r="M173" s="236"/>
      <c r="N173" s="83"/>
      <c r="O173" s="83"/>
      <c r="P173" s="83"/>
      <c r="Q173" s="83"/>
      <c r="R173" s="83"/>
      <c r="S173" s="83"/>
      <c r="T173" s="84"/>
      <c r="AT173" s="17" t="s">
        <v>150</v>
      </c>
      <c r="AU173" s="17" t="s">
        <v>83</v>
      </c>
    </row>
    <row r="174" s="1" customFormat="1" ht="16.5" customHeight="1">
      <c r="B174" s="38"/>
      <c r="C174" s="221" t="s">
        <v>343</v>
      </c>
      <c r="D174" s="221" t="s">
        <v>143</v>
      </c>
      <c r="E174" s="222" t="s">
        <v>544</v>
      </c>
      <c r="F174" s="223" t="s">
        <v>545</v>
      </c>
      <c r="G174" s="224" t="s">
        <v>146</v>
      </c>
      <c r="H174" s="225">
        <v>0.25</v>
      </c>
      <c r="I174" s="226"/>
      <c r="J174" s="227">
        <f>ROUND(I174*H174,2)</f>
        <v>0</v>
      </c>
      <c r="K174" s="223" t="s">
        <v>296</v>
      </c>
      <c r="L174" s="43"/>
      <c r="M174" s="228" t="s">
        <v>19</v>
      </c>
      <c r="N174" s="229" t="s">
        <v>47</v>
      </c>
      <c r="O174" s="83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AR174" s="232" t="s">
        <v>148</v>
      </c>
      <c r="AT174" s="232" t="s">
        <v>143</v>
      </c>
      <c r="AU174" s="232" t="s">
        <v>83</v>
      </c>
      <c r="AY174" s="17" t="s">
        <v>141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7" t="s">
        <v>83</v>
      </c>
      <c r="BK174" s="233">
        <f>ROUND(I174*H174,2)</f>
        <v>0</v>
      </c>
      <c r="BL174" s="17" t="s">
        <v>148</v>
      </c>
      <c r="BM174" s="232" t="s">
        <v>546</v>
      </c>
    </row>
    <row r="175" s="1" customFormat="1">
      <c r="B175" s="38"/>
      <c r="C175" s="39"/>
      <c r="D175" s="234" t="s">
        <v>150</v>
      </c>
      <c r="E175" s="39"/>
      <c r="F175" s="235" t="s">
        <v>545</v>
      </c>
      <c r="G175" s="39"/>
      <c r="H175" s="39"/>
      <c r="I175" s="147"/>
      <c r="J175" s="39"/>
      <c r="K175" s="39"/>
      <c r="L175" s="43"/>
      <c r="M175" s="236"/>
      <c r="N175" s="83"/>
      <c r="O175" s="83"/>
      <c r="P175" s="83"/>
      <c r="Q175" s="83"/>
      <c r="R175" s="83"/>
      <c r="S175" s="83"/>
      <c r="T175" s="84"/>
      <c r="AT175" s="17" t="s">
        <v>150</v>
      </c>
      <c r="AU175" s="17" t="s">
        <v>83</v>
      </c>
    </row>
    <row r="176" s="13" customFormat="1">
      <c r="B176" s="247"/>
      <c r="C176" s="248"/>
      <c r="D176" s="234" t="s">
        <v>152</v>
      </c>
      <c r="E176" s="249" t="s">
        <v>19</v>
      </c>
      <c r="F176" s="250" t="s">
        <v>547</v>
      </c>
      <c r="G176" s="248"/>
      <c r="H176" s="251">
        <v>0.25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152</v>
      </c>
      <c r="AU176" s="257" t="s">
        <v>83</v>
      </c>
      <c r="AV176" s="13" t="s">
        <v>85</v>
      </c>
      <c r="AW176" s="13" t="s">
        <v>37</v>
      </c>
      <c r="AX176" s="13" t="s">
        <v>76</v>
      </c>
      <c r="AY176" s="257" t="s">
        <v>141</v>
      </c>
    </row>
    <row r="177" s="14" customFormat="1">
      <c r="B177" s="258"/>
      <c r="C177" s="259"/>
      <c r="D177" s="234" t="s">
        <v>152</v>
      </c>
      <c r="E177" s="260" t="s">
        <v>19</v>
      </c>
      <c r="F177" s="261" t="s">
        <v>155</v>
      </c>
      <c r="G177" s="259"/>
      <c r="H177" s="262">
        <v>0.25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AT177" s="268" t="s">
        <v>152</v>
      </c>
      <c r="AU177" s="268" t="s">
        <v>83</v>
      </c>
      <c r="AV177" s="14" t="s">
        <v>148</v>
      </c>
      <c r="AW177" s="14" t="s">
        <v>37</v>
      </c>
      <c r="AX177" s="14" t="s">
        <v>83</v>
      </c>
      <c r="AY177" s="268" t="s">
        <v>141</v>
      </c>
    </row>
    <row r="178" s="1" customFormat="1" ht="16.5" customHeight="1">
      <c r="B178" s="38"/>
      <c r="C178" s="221" t="s">
        <v>350</v>
      </c>
      <c r="D178" s="221" t="s">
        <v>143</v>
      </c>
      <c r="E178" s="222" t="s">
        <v>548</v>
      </c>
      <c r="F178" s="223" t="s">
        <v>549</v>
      </c>
      <c r="G178" s="224" t="s">
        <v>146</v>
      </c>
      <c r="H178" s="225">
        <v>0.25</v>
      </c>
      <c r="I178" s="226"/>
      <c r="J178" s="227">
        <f>ROUND(I178*H178,2)</f>
        <v>0</v>
      </c>
      <c r="K178" s="223" t="s">
        <v>296</v>
      </c>
      <c r="L178" s="43"/>
      <c r="M178" s="228" t="s">
        <v>19</v>
      </c>
      <c r="N178" s="229" t="s">
        <v>47</v>
      </c>
      <c r="O178" s="83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AR178" s="232" t="s">
        <v>148</v>
      </c>
      <c r="AT178" s="232" t="s">
        <v>143</v>
      </c>
      <c r="AU178" s="232" t="s">
        <v>83</v>
      </c>
      <c r="AY178" s="17" t="s">
        <v>141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7" t="s">
        <v>83</v>
      </c>
      <c r="BK178" s="233">
        <f>ROUND(I178*H178,2)</f>
        <v>0</v>
      </c>
      <c r="BL178" s="17" t="s">
        <v>148</v>
      </c>
      <c r="BM178" s="232" t="s">
        <v>550</v>
      </c>
    </row>
    <row r="179" s="1" customFormat="1">
      <c r="B179" s="38"/>
      <c r="C179" s="39"/>
      <c r="D179" s="234" t="s">
        <v>150</v>
      </c>
      <c r="E179" s="39"/>
      <c r="F179" s="235" t="s">
        <v>549</v>
      </c>
      <c r="G179" s="39"/>
      <c r="H179" s="39"/>
      <c r="I179" s="147"/>
      <c r="J179" s="39"/>
      <c r="K179" s="39"/>
      <c r="L179" s="43"/>
      <c r="M179" s="236"/>
      <c r="N179" s="83"/>
      <c r="O179" s="83"/>
      <c r="P179" s="83"/>
      <c r="Q179" s="83"/>
      <c r="R179" s="83"/>
      <c r="S179" s="83"/>
      <c r="T179" s="84"/>
      <c r="AT179" s="17" t="s">
        <v>150</v>
      </c>
      <c r="AU179" s="17" t="s">
        <v>83</v>
      </c>
    </row>
    <row r="180" s="13" customFormat="1">
      <c r="B180" s="247"/>
      <c r="C180" s="248"/>
      <c r="D180" s="234" t="s">
        <v>152</v>
      </c>
      <c r="E180" s="249" t="s">
        <v>19</v>
      </c>
      <c r="F180" s="250" t="s">
        <v>547</v>
      </c>
      <c r="G180" s="248"/>
      <c r="H180" s="251">
        <v>0.25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AT180" s="257" t="s">
        <v>152</v>
      </c>
      <c r="AU180" s="257" t="s">
        <v>83</v>
      </c>
      <c r="AV180" s="13" t="s">
        <v>85</v>
      </c>
      <c r="AW180" s="13" t="s">
        <v>37</v>
      </c>
      <c r="AX180" s="13" t="s">
        <v>76</v>
      </c>
      <c r="AY180" s="257" t="s">
        <v>141</v>
      </c>
    </row>
    <row r="181" s="14" customFormat="1">
      <c r="B181" s="258"/>
      <c r="C181" s="259"/>
      <c r="D181" s="234" t="s">
        <v>152</v>
      </c>
      <c r="E181" s="260" t="s">
        <v>19</v>
      </c>
      <c r="F181" s="261" t="s">
        <v>155</v>
      </c>
      <c r="G181" s="259"/>
      <c r="H181" s="262">
        <v>0.25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AT181" s="268" t="s">
        <v>152</v>
      </c>
      <c r="AU181" s="268" t="s">
        <v>83</v>
      </c>
      <c r="AV181" s="14" t="s">
        <v>148</v>
      </c>
      <c r="AW181" s="14" t="s">
        <v>37</v>
      </c>
      <c r="AX181" s="14" t="s">
        <v>83</v>
      </c>
      <c r="AY181" s="268" t="s">
        <v>141</v>
      </c>
    </row>
    <row r="182" s="1" customFormat="1" ht="16.5" customHeight="1">
      <c r="B182" s="38"/>
      <c r="C182" s="221" t="s">
        <v>359</v>
      </c>
      <c r="D182" s="221" t="s">
        <v>143</v>
      </c>
      <c r="E182" s="222" t="s">
        <v>551</v>
      </c>
      <c r="F182" s="223" t="s">
        <v>552</v>
      </c>
      <c r="G182" s="224" t="s">
        <v>277</v>
      </c>
      <c r="H182" s="225">
        <v>1</v>
      </c>
      <c r="I182" s="226"/>
      <c r="J182" s="227">
        <f>ROUND(I182*H182,2)</f>
        <v>0</v>
      </c>
      <c r="K182" s="223" t="s">
        <v>296</v>
      </c>
      <c r="L182" s="43"/>
      <c r="M182" s="228" t="s">
        <v>19</v>
      </c>
      <c r="N182" s="229" t="s">
        <v>47</v>
      </c>
      <c r="O182" s="83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AR182" s="232" t="s">
        <v>148</v>
      </c>
      <c r="AT182" s="232" t="s">
        <v>143</v>
      </c>
      <c r="AU182" s="232" t="s">
        <v>83</v>
      </c>
      <c r="AY182" s="17" t="s">
        <v>141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83</v>
      </c>
      <c r="BK182" s="233">
        <f>ROUND(I182*H182,2)</f>
        <v>0</v>
      </c>
      <c r="BL182" s="17" t="s">
        <v>148</v>
      </c>
      <c r="BM182" s="232" t="s">
        <v>553</v>
      </c>
    </row>
    <row r="183" s="1" customFormat="1">
      <c r="B183" s="38"/>
      <c r="C183" s="39"/>
      <c r="D183" s="234" t="s">
        <v>150</v>
      </c>
      <c r="E183" s="39"/>
      <c r="F183" s="235" t="s">
        <v>552</v>
      </c>
      <c r="G183" s="39"/>
      <c r="H183" s="39"/>
      <c r="I183" s="147"/>
      <c r="J183" s="39"/>
      <c r="K183" s="39"/>
      <c r="L183" s="43"/>
      <c r="M183" s="236"/>
      <c r="N183" s="83"/>
      <c r="O183" s="83"/>
      <c r="P183" s="83"/>
      <c r="Q183" s="83"/>
      <c r="R183" s="83"/>
      <c r="S183" s="83"/>
      <c r="T183" s="84"/>
      <c r="AT183" s="17" t="s">
        <v>150</v>
      </c>
      <c r="AU183" s="17" t="s">
        <v>83</v>
      </c>
    </row>
    <row r="184" s="1" customFormat="1" ht="16.5" customHeight="1">
      <c r="B184" s="38"/>
      <c r="C184" s="221" t="s">
        <v>353</v>
      </c>
      <c r="D184" s="221" t="s">
        <v>143</v>
      </c>
      <c r="E184" s="222" t="s">
        <v>554</v>
      </c>
      <c r="F184" s="223" t="s">
        <v>555</v>
      </c>
      <c r="G184" s="224" t="s">
        <v>277</v>
      </c>
      <c r="H184" s="225">
        <v>6</v>
      </c>
      <c r="I184" s="226"/>
      <c r="J184" s="227">
        <f>ROUND(I184*H184,2)</f>
        <v>0</v>
      </c>
      <c r="K184" s="223" t="s">
        <v>296</v>
      </c>
      <c r="L184" s="43"/>
      <c r="M184" s="228" t="s">
        <v>19</v>
      </c>
      <c r="N184" s="229" t="s">
        <v>47</v>
      </c>
      <c r="O184" s="83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AR184" s="232" t="s">
        <v>148</v>
      </c>
      <c r="AT184" s="232" t="s">
        <v>143</v>
      </c>
      <c r="AU184" s="232" t="s">
        <v>83</v>
      </c>
      <c r="AY184" s="17" t="s">
        <v>141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83</v>
      </c>
      <c r="BK184" s="233">
        <f>ROUND(I184*H184,2)</f>
        <v>0</v>
      </c>
      <c r="BL184" s="17" t="s">
        <v>148</v>
      </c>
      <c r="BM184" s="232" t="s">
        <v>556</v>
      </c>
    </row>
    <row r="185" s="1" customFormat="1">
      <c r="B185" s="38"/>
      <c r="C185" s="39"/>
      <c r="D185" s="234" t="s">
        <v>150</v>
      </c>
      <c r="E185" s="39"/>
      <c r="F185" s="235" t="s">
        <v>555</v>
      </c>
      <c r="G185" s="39"/>
      <c r="H185" s="39"/>
      <c r="I185" s="147"/>
      <c r="J185" s="39"/>
      <c r="K185" s="39"/>
      <c r="L185" s="43"/>
      <c r="M185" s="236"/>
      <c r="N185" s="83"/>
      <c r="O185" s="83"/>
      <c r="P185" s="83"/>
      <c r="Q185" s="83"/>
      <c r="R185" s="83"/>
      <c r="S185" s="83"/>
      <c r="T185" s="84"/>
      <c r="AT185" s="17" t="s">
        <v>150</v>
      </c>
      <c r="AU185" s="17" t="s">
        <v>83</v>
      </c>
    </row>
    <row r="186" s="1" customFormat="1" ht="16.5" customHeight="1">
      <c r="B186" s="38"/>
      <c r="C186" s="221" t="s">
        <v>373</v>
      </c>
      <c r="D186" s="221" t="s">
        <v>143</v>
      </c>
      <c r="E186" s="222" t="s">
        <v>557</v>
      </c>
      <c r="F186" s="223" t="s">
        <v>558</v>
      </c>
      <c r="G186" s="224" t="s">
        <v>267</v>
      </c>
      <c r="H186" s="225">
        <v>2</v>
      </c>
      <c r="I186" s="226"/>
      <c r="J186" s="227">
        <f>ROUND(I186*H186,2)</f>
        <v>0</v>
      </c>
      <c r="K186" s="223" t="s">
        <v>296</v>
      </c>
      <c r="L186" s="43"/>
      <c r="M186" s="228" t="s">
        <v>19</v>
      </c>
      <c r="N186" s="229" t="s">
        <v>47</v>
      </c>
      <c r="O186" s="83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AR186" s="232" t="s">
        <v>148</v>
      </c>
      <c r="AT186" s="232" t="s">
        <v>143</v>
      </c>
      <c r="AU186" s="232" t="s">
        <v>83</v>
      </c>
      <c r="AY186" s="17" t="s">
        <v>141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7" t="s">
        <v>83</v>
      </c>
      <c r="BK186" s="233">
        <f>ROUND(I186*H186,2)</f>
        <v>0</v>
      </c>
      <c r="BL186" s="17" t="s">
        <v>148</v>
      </c>
      <c r="BM186" s="232" t="s">
        <v>559</v>
      </c>
    </row>
    <row r="187" s="1" customFormat="1">
      <c r="B187" s="38"/>
      <c r="C187" s="39"/>
      <c r="D187" s="234" t="s">
        <v>150</v>
      </c>
      <c r="E187" s="39"/>
      <c r="F187" s="235" t="s">
        <v>558</v>
      </c>
      <c r="G187" s="39"/>
      <c r="H187" s="39"/>
      <c r="I187" s="147"/>
      <c r="J187" s="39"/>
      <c r="K187" s="39"/>
      <c r="L187" s="43"/>
      <c r="M187" s="236"/>
      <c r="N187" s="83"/>
      <c r="O187" s="83"/>
      <c r="P187" s="83"/>
      <c r="Q187" s="83"/>
      <c r="R187" s="83"/>
      <c r="S187" s="83"/>
      <c r="T187" s="84"/>
      <c r="AT187" s="17" t="s">
        <v>150</v>
      </c>
      <c r="AU187" s="17" t="s">
        <v>83</v>
      </c>
    </row>
    <row r="188" s="1" customFormat="1" ht="16.5" customHeight="1">
      <c r="B188" s="38"/>
      <c r="C188" s="221" t="s">
        <v>385</v>
      </c>
      <c r="D188" s="221" t="s">
        <v>143</v>
      </c>
      <c r="E188" s="222" t="s">
        <v>560</v>
      </c>
      <c r="F188" s="223" t="s">
        <v>561</v>
      </c>
      <c r="G188" s="224" t="s">
        <v>267</v>
      </c>
      <c r="H188" s="225">
        <v>52.5</v>
      </c>
      <c r="I188" s="226"/>
      <c r="J188" s="227">
        <f>ROUND(I188*H188,2)</f>
        <v>0</v>
      </c>
      <c r="K188" s="223" t="s">
        <v>296</v>
      </c>
      <c r="L188" s="43"/>
      <c r="M188" s="228" t="s">
        <v>19</v>
      </c>
      <c r="N188" s="229" t="s">
        <v>47</v>
      </c>
      <c r="O188" s="83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AR188" s="232" t="s">
        <v>148</v>
      </c>
      <c r="AT188" s="232" t="s">
        <v>143</v>
      </c>
      <c r="AU188" s="232" t="s">
        <v>83</v>
      </c>
      <c r="AY188" s="17" t="s">
        <v>141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83</v>
      </c>
      <c r="BK188" s="233">
        <f>ROUND(I188*H188,2)</f>
        <v>0</v>
      </c>
      <c r="BL188" s="17" t="s">
        <v>148</v>
      </c>
      <c r="BM188" s="232" t="s">
        <v>562</v>
      </c>
    </row>
    <row r="189" s="1" customFormat="1">
      <c r="B189" s="38"/>
      <c r="C189" s="39"/>
      <c r="D189" s="234" t="s">
        <v>150</v>
      </c>
      <c r="E189" s="39"/>
      <c r="F189" s="235" t="s">
        <v>561</v>
      </c>
      <c r="G189" s="39"/>
      <c r="H189" s="39"/>
      <c r="I189" s="147"/>
      <c r="J189" s="39"/>
      <c r="K189" s="39"/>
      <c r="L189" s="43"/>
      <c r="M189" s="236"/>
      <c r="N189" s="83"/>
      <c r="O189" s="83"/>
      <c r="P189" s="83"/>
      <c r="Q189" s="83"/>
      <c r="R189" s="83"/>
      <c r="S189" s="83"/>
      <c r="T189" s="84"/>
      <c r="AT189" s="17" t="s">
        <v>150</v>
      </c>
      <c r="AU189" s="17" t="s">
        <v>83</v>
      </c>
    </row>
    <row r="190" s="13" customFormat="1">
      <c r="B190" s="247"/>
      <c r="C190" s="248"/>
      <c r="D190" s="234" t="s">
        <v>152</v>
      </c>
      <c r="E190" s="249" t="s">
        <v>19</v>
      </c>
      <c r="F190" s="250" t="s">
        <v>563</v>
      </c>
      <c r="G190" s="248"/>
      <c r="H190" s="251">
        <v>52.5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AT190" s="257" t="s">
        <v>152</v>
      </c>
      <c r="AU190" s="257" t="s">
        <v>83</v>
      </c>
      <c r="AV190" s="13" t="s">
        <v>85</v>
      </c>
      <c r="AW190" s="13" t="s">
        <v>37</v>
      </c>
      <c r="AX190" s="13" t="s">
        <v>76</v>
      </c>
      <c r="AY190" s="257" t="s">
        <v>141</v>
      </c>
    </row>
    <row r="191" s="14" customFormat="1">
      <c r="B191" s="258"/>
      <c r="C191" s="259"/>
      <c r="D191" s="234" t="s">
        <v>152</v>
      </c>
      <c r="E191" s="260" t="s">
        <v>19</v>
      </c>
      <c r="F191" s="261" t="s">
        <v>155</v>
      </c>
      <c r="G191" s="259"/>
      <c r="H191" s="262">
        <v>52.5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AT191" s="268" t="s">
        <v>152</v>
      </c>
      <c r="AU191" s="268" t="s">
        <v>83</v>
      </c>
      <c r="AV191" s="14" t="s">
        <v>148</v>
      </c>
      <c r="AW191" s="14" t="s">
        <v>37</v>
      </c>
      <c r="AX191" s="14" t="s">
        <v>83</v>
      </c>
      <c r="AY191" s="268" t="s">
        <v>141</v>
      </c>
    </row>
    <row r="192" s="1" customFormat="1" ht="16.5" customHeight="1">
      <c r="B192" s="38"/>
      <c r="C192" s="221" t="s">
        <v>392</v>
      </c>
      <c r="D192" s="221" t="s">
        <v>143</v>
      </c>
      <c r="E192" s="222" t="s">
        <v>564</v>
      </c>
      <c r="F192" s="223" t="s">
        <v>565</v>
      </c>
      <c r="G192" s="224" t="s">
        <v>267</v>
      </c>
      <c r="H192" s="225">
        <v>2</v>
      </c>
      <c r="I192" s="226"/>
      <c r="J192" s="227">
        <f>ROUND(I192*H192,2)</f>
        <v>0</v>
      </c>
      <c r="K192" s="223" t="s">
        <v>296</v>
      </c>
      <c r="L192" s="43"/>
      <c r="M192" s="228" t="s">
        <v>19</v>
      </c>
      <c r="N192" s="229" t="s">
        <v>47</v>
      </c>
      <c r="O192" s="83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AR192" s="232" t="s">
        <v>148</v>
      </c>
      <c r="AT192" s="232" t="s">
        <v>143</v>
      </c>
      <c r="AU192" s="232" t="s">
        <v>83</v>
      </c>
      <c r="AY192" s="17" t="s">
        <v>141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7" t="s">
        <v>83</v>
      </c>
      <c r="BK192" s="233">
        <f>ROUND(I192*H192,2)</f>
        <v>0</v>
      </c>
      <c r="BL192" s="17" t="s">
        <v>148</v>
      </c>
      <c r="BM192" s="232" t="s">
        <v>566</v>
      </c>
    </row>
    <row r="193" s="1" customFormat="1">
      <c r="B193" s="38"/>
      <c r="C193" s="39"/>
      <c r="D193" s="234" t="s">
        <v>150</v>
      </c>
      <c r="E193" s="39"/>
      <c r="F193" s="235" t="s">
        <v>565</v>
      </c>
      <c r="G193" s="39"/>
      <c r="H193" s="39"/>
      <c r="I193" s="147"/>
      <c r="J193" s="39"/>
      <c r="K193" s="39"/>
      <c r="L193" s="43"/>
      <c r="M193" s="236"/>
      <c r="N193" s="83"/>
      <c r="O193" s="83"/>
      <c r="P193" s="83"/>
      <c r="Q193" s="83"/>
      <c r="R193" s="83"/>
      <c r="S193" s="83"/>
      <c r="T193" s="84"/>
      <c r="AT193" s="17" t="s">
        <v>150</v>
      </c>
      <c r="AU193" s="17" t="s">
        <v>83</v>
      </c>
    </row>
    <row r="194" s="1" customFormat="1" ht="16.5" customHeight="1">
      <c r="B194" s="38"/>
      <c r="C194" s="221" t="s">
        <v>398</v>
      </c>
      <c r="D194" s="221" t="s">
        <v>143</v>
      </c>
      <c r="E194" s="222" t="s">
        <v>567</v>
      </c>
      <c r="F194" s="223" t="s">
        <v>568</v>
      </c>
      <c r="G194" s="224" t="s">
        <v>277</v>
      </c>
      <c r="H194" s="225">
        <v>2</v>
      </c>
      <c r="I194" s="226"/>
      <c r="J194" s="227">
        <f>ROUND(I194*H194,2)</f>
        <v>0</v>
      </c>
      <c r="K194" s="223" t="s">
        <v>296</v>
      </c>
      <c r="L194" s="43"/>
      <c r="M194" s="228" t="s">
        <v>19</v>
      </c>
      <c r="N194" s="229" t="s">
        <v>47</v>
      </c>
      <c r="O194" s="83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AR194" s="232" t="s">
        <v>148</v>
      </c>
      <c r="AT194" s="232" t="s">
        <v>143</v>
      </c>
      <c r="AU194" s="232" t="s">
        <v>83</v>
      </c>
      <c r="AY194" s="17" t="s">
        <v>141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7" t="s">
        <v>83</v>
      </c>
      <c r="BK194" s="233">
        <f>ROUND(I194*H194,2)</f>
        <v>0</v>
      </c>
      <c r="BL194" s="17" t="s">
        <v>148</v>
      </c>
      <c r="BM194" s="232" t="s">
        <v>569</v>
      </c>
    </row>
    <row r="195" s="1" customFormat="1">
      <c r="B195" s="38"/>
      <c r="C195" s="39"/>
      <c r="D195" s="234" t="s">
        <v>150</v>
      </c>
      <c r="E195" s="39"/>
      <c r="F195" s="235" t="s">
        <v>568</v>
      </c>
      <c r="G195" s="39"/>
      <c r="H195" s="39"/>
      <c r="I195" s="147"/>
      <c r="J195" s="39"/>
      <c r="K195" s="39"/>
      <c r="L195" s="43"/>
      <c r="M195" s="236"/>
      <c r="N195" s="83"/>
      <c r="O195" s="83"/>
      <c r="P195" s="83"/>
      <c r="Q195" s="83"/>
      <c r="R195" s="83"/>
      <c r="S195" s="83"/>
      <c r="T195" s="84"/>
      <c r="AT195" s="17" t="s">
        <v>150</v>
      </c>
      <c r="AU195" s="17" t="s">
        <v>83</v>
      </c>
    </row>
    <row r="196" s="1" customFormat="1" ht="16.5" customHeight="1">
      <c r="B196" s="38"/>
      <c r="C196" s="221" t="s">
        <v>570</v>
      </c>
      <c r="D196" s="221" t="s">
        <v>143</v>
      </c>
      <c r="E196" s="222" t="s">
        <v>571</v>
      </c>
      <c r="F196" s="223" t="s">
        <v>572</v>
      </c>
      <c r="G196" s="224" t="s">
        <v>277</v>
      </c>
      <c r="H196" s="225">
        <v>3</v>
      </c>
      <c r="I196" s="226"/>
      <c r="J196" s="227">
        <f>ROUND(I196*H196,2)</f>
        <v>0</v>
      </c>
      <c r="K196" s="223" t="s">
        <v>296</v>
      </c>
      <c r="L196" s="43"/>
      <c r="M196" s="228" t="s">
        <v>19</v>
      </c>
      <c r="N196" s="229" t="s">
        <v>47</v>
      </c>
      <c r="O196" s="83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AR196" s="232" t="s">
        <v>148</v>
      </c>
      <c r="AT196" s="232" t="s">
        <v>143</v>
      </c>
      <c r="AU196" s="232" t="s">
        <v>83</v>
      </c>
      <c r="AY196" s="17" t="s">
        <v>141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7" t="s">
        <v>83</v>
      </c>
      <c r="BK196" s="233">
        <f>ROUND(I196*H196,2)</f>
        <v>0</v>
      </c>
      <c r="BL196" s="17" t="s">
        <v>148</v>
      </c>
      <c r="BM196" s="232" t="s">
        <v>573</v>
      </c>
    </row>
    <row r="197" s="1" customFormat="1">
      <c r="B197" s="38"/>
      <c r="C197" s="39"/>
      <c r="D197" s="234" t="s">
        <v>150</v>
      </c>
      <c r="E197" s="39"/>
      <c r="F197" s="235" t="s">
        <v>572</v>
      </c>
      <c r="G197" s="39"/>
      <c r="H197" s="39"/>
      <c r="I197" s="147"/>
      <c r="J197" s="39"/>
      <c r="K197" s="39"/>
      <c r="L197" s="43"/>
      <c r="M197" s="236"/>
      <c r="N197" s="83"/>
      <c r="O197" s="83"/>
      <c r="P197" s="83"/>
      <c r="Q197" s="83"/>
      <c r="R197" s="83"/>
      <c r="S197" s="83"/>
      <c r="T197" s="84"/>
      <c r="AT197" s="17" t="s">
        <v>150</v>
      </c>
      <c r="AU197" s="17" t="s">
        <v>83</v>
      </c>
    </row>
    <row r="198" s="13" customFormat="1">
      <c r="B198" s="247"/>
      <c r="C198" s="248"/>
      <c r="D198" s="234" t="s">
        <v>152</v>
      </c>
      <c r="E198" s="249" t="s">
        <v>19</v>
      </c>
      <c r="F198" s="250" t="s">
        <v>574</v>
      </c>
      <c r="G198" s="248"/>
      <c r="H198" s="251">
        <v>3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AT198" s="257" t="s">
        <v>152</v>
      </c>
      <c r="AU198" s="257" t="s">
        <v>83</v>
      </c>
      <c r="AV198" s="13" t="s">
        <v>85</v>
      </c>
      <c r="AW198" s="13" t="s">
        <v>37</v>
      </c>
      <c r="AX198" s="13" t="s">
        <v>76</v>
      </c>
      <c r="AY198" s="257" t="s">
        <v>141</v>
      </c>
    </row>
    <row r="199" s="14" customFormat="1">
      <c r="B199" s="258"/>
      <c r="C199" s="259"/>
      <c r="D199" s="234" t="s">
        <v>152</v>
      </c>
      <c r="E199" s="260" t="s">
        <v>19</v>
      </c>
      <c r="F199" s="261" t="s">
        <v>155</v>
      </c>
      <c r="G199" s="259"/>
      <c r="H199" s="262">
        <v>3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AT199" s="268" t="s">
        <v>152</v>
      </c>
      <c r="AU199" s="268" t="s">
        <v>83</v>
      </c>
      <c r="AV199" s="14" t="s">
        <v>148</v>
      </c>
      <c r="AW199" s="14" t="s">
        <v>37</v>
      </c>
      <c r="AX199" s="14" t="s">
        <v>83</v>
      </c>
      <c r="AY199" s="268" t="s">
        <v>141</v>
      </c>
    </row>
    <row r="200" s="1" customFormat="1" ht="16.5" customHeight="1">
      <c r="B200" s="38"/>
      <c r="C200" s="221" t="s">
        <v>575</v>
      </c>
      <c r="D200" s="221" t="s">
        <v>143</v>
      </c>
      <c r="E200" s="222" t="s">
        <v>576</v>
      </c>
      <c r="F200" s="223" t="s">
        <v>577</v>
      </c>
      <c r="G200" s="224" t="s">
        <v>277</v>
      </c>
      <c r="H200" s="225">
        <v>4</v>
      </c>
      <c r="I200" s="226"/>
      <c r="J200" s="227">
        <f>ROUND(I200*H200,2)</f>
        <v>0</v>
      </c>
      <c r="K200" s="223" t="s">
        <v>296</v>
      </c>
      <c r="L200" s="43"/>
      <c r="M200" s="228" t="s">
        <v>19</v>
      </c>
      <c r="N200" s="229" t="s">
        <v>47</v>
      </c>
      <c r="O200" s="83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AR200" s="232" t="s">
        <v>148</v>
      </c>
      <c r="AT200" s="232" t="s">
        <v>143</v>
      </c>
      <c r="AU200" s="232" t="s">
        <v>83</v>
      </c>
      <c r="AY200" s="17" t="s">
        <v>141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83</v>
      </c>
      <c r="BK200" s="233">
        <f>ROUND(I200*H200,2)</f>
        <v>0</v>
      </c>
      <c r="BL200" s="17" t="s">
        <v>148</v>
      </c>
      <c r="BM200" s="232" t="s">
        <v>578</v>
      </c>
    </row>
    <row r="201" s="1" customFormat="1">
      <c r="B201" s="38"/>
      <c r="C201" s="39"/>
      <c r="D201" s="234" t="s">
        <v>150</v>
      </c>
      <c r="E201" s="39"/>
      <c r="F201" s="235" t="s">
        <v>577</v>
      </c>
      <c r="G201" s="39"/>
      <c r="H201" s="39"/>
      <c r="I201" s="147"/>
      <c r="J201" s="39"/>
      <c r="K201" s="39"/>
      <c r="L201" s="43"/>
      <c r="M201" s="236"/>
      <c r="N201" s="83"/>
      <c r="O201" s="83"/>
      <c r="P201" s="83"/>
      <c r="Q201" s="83"/>
      <c r="R201" s="83"/>
      <c r="S201" s="83"/>
      <c r="T201" s="84"/>
      <c r="AT201" s="17" t="s">
        <v>150</v>
      </c>
      <c r="AU201" s="17" t="s">
        <v>83</v>
      </c>
    </row>
    <row r="202" s="1" customFormat="1" ht="16.5" customHeight="1">
      <c r="B202" s="38"/>
      <c r="C202" s="221" t="s">
        <v>579</v>
      </c>
      <c r="D202" s="221" t="s">
        <v>143</v>
      </c>
      <c r="E202" s="222" t="s">
        <v>580</v>
      </c>
      <c r="F202" s="223" t="s">
        <v>581</v>
      </c>
      <c r="G202" s="224" t="s">
        <v>277</v>
      </c>
      <c r="H202" s="225">
        <v>1</v>
      </c>
      <c r="I202" s="226"/>
      <c r="J202" s="227">
        <f>ROUND(I202*H202,2)</f>
        <v>0</v>
      </c>
      <c r="K202" s="223" t="s">
        <v>296</v>
      </c>
      <c r="L202" s="43"/>
      <c r="M202" s="228" t="s">
        <v>19</v>
      </c>
      <c r="N202" s="229" t="s">
        <v>47</v>
      </c>
      <c r="O202" s="83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AR202" s="232" t="s">
        <v>148</v>
      </c>
      <c r="AT202" s="232" t="s">
        <v>143</v>
      </c>
      <c r="AU202" s="232" t="s">
        <v>83</v>
      </c>
      <c r="AY202" s="17" t="s">
        <v>141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7" t="s">
        <v>83</v>
      </c>
      <c r="BK202" s="233">
        <f>ROUND(I202*H202,2)</f>
        <v>0</v>
      </c>
      <c r="BL202" s="17" t="s">
        <v>148</v>
      </c>
      <c r="BM202" s="232" t="s">
        <v>582</v>
      </c>
    </row>
    <row r="203" s="1" customFormat="1">
      <c r="B203" s="38"/>
      <c r="C203" s="39"/>
      <c r="D203" s="234" t="s">
        <v>150</v>
      </c>
      <c r="E203" s="39"/>
      <c r="F203" s="235" t="s">
        <v>581</v>
      </c>
      <c r="G203" s="39"/>
      <c r="H203" s="39"/>
      <c r="I203" s="147"/>
      <c r="J203" s="39"/>
      <c r="K203" s="39"/>
      <c r="L203" s="43"/>
      <c r="M203" s="236"/>
      <c r="N203" s="83"/>
      <c r="O203" s="83"/>
      <c r="P203" s="83"/>
      <c r="Q203" s="83"/>
      <c r="R203" s="83"/>
      <c r="S203" s="83"/>
      <c r="T203" s="84"/>
      <c r="AT203" s="17" t="s">
        <v>150</v>
      </c>
      <c r="AU203" s="17" t="s">
        <v>83</v>
      </c>
    </row>
    <row r="204" s="1" customFormat="1" ht="16.5" customHeight="1">
      <c r="B204" s="38"/>
      <c r="C204" s="221" t="s">
        <v>583</v>
      </c>
      <c r="D204" s="221" t="s">
        <v>143</v>
      </c>
      <c r="E204" s="222" t="s">
        <v>584</v>
      </c>
      <c r="F204" s="223" t="s">
        <v>585</v>
      </c>
      <c r="G204" s="224" t="s">
        <v>267</v>
      </c>
      <c r="H204" s="225">
        <v>75</v>
      </c>
      <c r="I204" s="226"/>
      <c r="J204" s="227">
        <f>ROUND(I204*H204,2)</f>
        <v>0</v>
      </c>
      <c r="K204" s="223" t="s">
        <v>296</v>
      </c>
      <c r="L204" s="43"/>
      <c r="M204" s="228" t="s">
        <v>19</v>
      </c>
      <c r="N204" s="229" t="s">
        <v>47</v>
      </c>
      <c r="O204" s="83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AR204" s="232" t="s">
        <v>148</v>
      </c>
      <c r="AT204" s="232" t="s">
        <v>143</v>
      </c>
      <c r="AU204" s="232" t="s">
        <v>83</v>
      </c>
      <c r="AY204" s="17" t="s">
        <v>141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7" t="s">
        <v>83</v>
      </c>
      <c r="BK204" s="233">
        <f>ROUND(I204*H204,2)</f>
        <v>0</v>
      </c>
      <c r="BL204" s="17" t="s">
        <v>148</v>
      </c>
      <c r="BM204" s="232" t="s">
        <v>586</v>
      </c>
    </row>
    <row r="205" s="1" customFormat="1">
      <c r="B205" s="38"/>
      <c r="C205" s="39"/>
      <c r="D205" s="234" t="s">
        <v>150</v>
      </c>
      <c r="E205" s="39"/>
      <c r="F205" s="235" t="s">
        <v>585</v>
      </c>
      <c r="G205" s="39"/>
      <c r="H205" s="39"/>
      <c r="I205" s="147"/>
      <c r="J205" s="39"/>
      <c r="K205" s="39"/>
      <c r="L205" s="43"/>
      <c r="M205" s="236"/>
      <c r="N205" s="83"/>
      <c r="O205" s="83"/>
      <c r="P205" s="83"/>
      <c r="Q205" s="83"/>
      <c r="R205" s="83"/>
      <c r="S205" s="83"/>
      <c r="T205" s="84"/>
      <c r="AT205" s="17" t="s">
        <v>150</v>
      </c>
      <c r="AU205" s="17" t="s">
        <v>83</v>
      </c>
    </row>
    <row r="206" s="13" customFormat="1">
      <c r="B206" s="247"/>
      <c r="C206" s="248"/>
      <c r="D206" s="234" t="s">
        <v>152</v>
      </c>
      <c r="E206" s="249" t="s">
        <v>19</v>
      </c>
      <c r="F206" s="250" t="s">
        <v>587</v>
      </c>
      <c r="G206" s="248"/>
      <c r="H206" s="251">
        <v>75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AT206" s="257" t="s">
        <v>152</v>
      </c>
      <c r="AU206" s="257" t="s">
        <v>83</v>
      </c>
      <c r="AV206" s="13" t="s">
        <v>85</v>
      </c>
      <c r="AW206" s="13" t="s">
        <v>37</v>
      </c>
      <c r="AX206" s="13" t="s">
        <v>76</v>
      </c>
      <c r="AY206" s="257" t="s">
        <v>141</v>
      </c>
    </row>
    <row r="207" s="14" customFormat="1">
      <c r="B207" s="258"/>
      <c r="C207" s="259"/>
      <c r="D207" s="234" t="s">
        <v>152</v>
      </c>
      <c r="E207" s="260" t="s">
        <v>19</v>
      </c>
      <c r="F207" s="261" t="s">
        <v>155</v>
      </c>
      <c r="G207" s="259"/>
      <c r="H207" s="262">
        <v>75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AT207" s="268" t="s">
        <v>152</v>
      </c>
      <c r="AU207" s="268" t="s">
        <v>83</v>
      </c>
      <c r="AV207" s="14" t="s">
        <v>148</v>
      </c>
      <c r="AW207" s="14" t="s">
        <v>37</v>
      </c>
      <c r="AX207" s="14" t="s">
        <v>83</v>
      </c>
      <c r="AY207" s="268" t="s">
        <v>141</v>
      </c>
    </row>
    <row r="208" s="1" customFormat="1" ht="16.5" customHeight="1">
      <c r="B208" s="38"/>
      <c r="C208" s="221" t="s">
        <v>588</v>
      </c>
      <c r="D208" s="221" t="s">
        <v>143</v>
      </c>
      <c r="E208" s="222" t="s">
        <v>589</v>
      </c>
      <c r="F208" s="223" t="s">
        <v>590</v>
      </c>
      <c r="G208" s="224" t="s">
        <v>267</v>
      </c>
      <c r="H208" s="225">
        <v>2</v>
      </c>
      <c r="I208" s="226"/>
      <c r="J208" s="227">
        <f>ROUND(I208*H208,2)</f>
        <v>0</v>
      </c>
      <c r="K208" s="223" t="s">
        <v>296</v>
      </c>
      <c r="L208" s="43"/>
      <c r="M208" s="228" t="s">
        <v>19</v>
      </c>
      <c r="N208" s="229" t="s">
        <v>47</v>
      </c>
      <c r="O208" s="83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AR208" s="232" t="s">
        <v>148</v>
      </c>
      <c r="AT208" s="232" t="s">
        <v>143</v>
      </c>
      <c r="AU208" s="232" t="s">
        <v>83</v>
      </c>
      <c r="AY208" s="17" t="s">
        <v>141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83</v>
      </c>
      <c r="BK208" s="233">
        <f>ROUND(I208*H208,2)</f>
        <v>0</v>
      </c>
      <c r="BL208" s="17" t="s">
        <v>148</v>
      </c>
      <c r="BM208" s="232" t="s">
        <v>591</v>
      </c>
    </row>
    <row r="209" s="1" customFormat="1">
      <c r="B209" s="38"/>
      <c r="C209" s="39"/>
      <c r="D209" s="234" t="s">
        <v>150</v>
      </c>
      <c r="E209" s="39"/>
      <c r="F209" s="235" t="s">
        <v>590</v>
      </c>
      <c r="G209" s="39"/>
      <c r="H209" s="39"/>
      <c r="I209" s="147"/>
      <c r="J209" s="39"/>
      <c r="K209" s="39"/>
      <c r="L209" s="43"/>
      <c r="M209" s="236"/>
      <c r="N209" s="83"/>
      <c r="O209" s="83"/>
      <c r="P209" s="83"/>
      <c r="Q209" s="83"/>
      <c r="R209" s="83"/>
      <c r="S209" s="83"/>
      <c r="T209" s="84"/>
      <c r="AT209" s="17" t="s">
        <v>150</v>
      </c>
      <c r="AU209" s="17" t="s">
        <v>83</v>
      </c>
    </row>
    <row r="210" s="1" customFormat="1" ht="16.5" customHeight="1">
      <c r="B210" s="38"/>
      <c r="C210" s="221" t="s">
        <v>592</v>
      </c>
      <c r="D210" s="221" t="s">
        <v>143</v>
      </c>
      <c r="E210" s="222" t="s">
        <v>593</v>
      </c>
      <c r="F210" s="223" t="s">
        <v>594</v>
      </c>
      <c r="G210" s="224" t="s">
        <v>277</v>
      </c>
      <c r="H210" s="225">
        <v>1</v>
      </c>
      <c r="I210" s="226"/>
      <c r="J210" s="227">
        <f>ROUND(I210*H210,2)</f>
        <v>0</v>
      </c>
      <c r="K210" s="223" t="s">
        <v>296</v>
      </c>
      <c r="L210" s="43"/>
      <c r="M210" s="228" t="s">
        <v>19</v>
      </c>
      <c r="N210" s="229" t="s">
        <v>47</v>
      </c>
      <c r="O210" s="83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AR210" s="232" t="s">
        <v>148</v>
      </c>
      <c r="AT210" s="232" t="s">
        <v>143</v>
      </c>
      <c r="AU210" s="232" t="s">
        <v>83</v>
      </c>
      <c r="AY210" s="17" t="s">
        <v>141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7" t="s">
        <v>83</v>
      </c>
      <c r="BK210" s="233">
        <f>ROUND(I210*H210,2)</f>
        <v>0</v>
      </c>
      <c r="BL210" s="17" t="s">
        <v>148</v>
      </c>
      <c r="BM210" s="232" t="s">
        <v>595</v>
      </c>
    </row>
    <row r="211" s="1" customFormat="1">
      <c r="B211" s="38"/>
      <c r="C211" s="39"/>
      <c r="D211" s="234" t="s">
        <v>150</v>
      </c>
      <c r="E211" s="39"/>
      <c r="F211" s="235" t="s">
        <v>594</v>
      </c>
      <c r="G211" s="39"/>
      <c r="H211" s="39"/>
      <c r="I211" s="147"/>
      <c r="J211" s="39"/>
      <c r="K211" s="39"/>
      <c r="L211" s="43"/>
      <c r="M211" s="236"/>
      <c r="N211" s="83"/>
      <c r="O211" s="83"/>
      <c r="P211" s="83"/>
      <c r="Q211" s="83"/>
      <c r="R211" s="83"/>
      <c r="S211" s="83"/>
      <c r="T211" s="84"/>
      <c r="AT211" s="17" t="s">
        <v>150</v>
      </c>
      <c r="AU211" s="17" t="s">
        <v>83</v>
      </c>
    </row>
    <row r="212" s="1" customFormat="1" ht="16.5" customHeight="1">
      <c r="B212" s="38"/>
      <c r="C212" s="221" t="s">
        <v>596</v>
      </c>
      <c r="D212" s="221" t="s">
        <v>143</v>
      </c>
      <c r="E212" s="222" t="s">
        <v>597</v>
      </c>
      <c r="F212" s="223" t="s">
        <v>598</v>
      </c>
      <c r="G212" s="224" t="s">
        <v>277</v>
      </c>
      <c r="H212" s="225">
        <v>1</v>
      </c>
      <c r="I212" s="226"/>
      <c r="J212" s="227">
        <f>ROUND(I212*H212,2)</f>
        <v>0</v>
      </c>
      <c r="K212" s="223" t="s">
        <v>296</v>
      </c>
      <c r="L212" s="43"/>
      <c r="M212" s="228" t="s">
        <v>19</v>
      </c>
      <c r="N212" s="229" t="s">
        <v>47</v>
      </c>
      <c r="O212" s="83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AR212" s="232" t="s">
        <v>148</v>
      </c>
      <c r="AT212" s="232" t="s">
        <v>143</v>
      </c>
      <c r="AU212" s="232" t="s">
        <v>83</v>
      </c>
      <c r="AY212" s="17" t="s">
        <v>141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7" t="s">
        <v>83</v>
      </c>
      <c r="BK212" s="233">
        <f>ROUND(I212*H212,2)</f>
        <v>0</v>
      </c>
      <c r="BL212" s="17" t="s">
        <v>148</v>
      </c>
      <c r="BM212" s="232" t="s">
        <v>599</v>
      </c>
    </row>
    <row r="213" s="1" customFormat="1">
      <c r="B213" s="38"/>
      <c r="C213" s="39"/>
      <c r="D213" s="234" t="s">
        <v>150</v>
      </c>
      <c r="E213" s="39"/>
      <c r="F213" s="235" t="s">
        <v>598</v>
      </c>
      <c r="G213" s="39"/>
      <c r="H213" s="39"/>
      <c r="I213" s="147"/>
      <c r="J213" s="39"/>
      <c r="K213" s="39"/>
      <c r="L213" s="43"/>
      <c r="M213" s="236"/>
      <c r="N213" s="83"/>
      <c r="O213" s="83"/>
      <c r="P213" s="83"/>
      <c r="Q213" s="83"/>
      <c r="R213" s="83"/>
      <c r="S213" s="83"/>
      <c r="T213" s="84"/>
      <c r="AT213" s="17" t="s">
        <v>150</v>
      </c>
      <c r="AU213" s="17" t="s">
        <v>83</v>
      </c>
    </row>
    <row r="214" s="1" customFormat="1" ht="16.5" customHeight="1">
      <c r="B214" s="38"/>
      <c r="C214" s="221" t="s">
        <v>600</v>
      </c>
      <c r="D214" s="221" t="s">
        <v>143</v>
      </c>
      <c r="E214" s="222" t="s">
        <v>601</v>
      </c>
      <c r="F214" s="223" t="s">
        <v>602</v>
      </c>
      <c r="G214" s="224" t="s">
        <v>277</v>
      </c>
      <c r="H214" s="225">
        <v>1</v>
      </c>
      <c r="I214" s="226"/>
      <c r="J214" s="227">
        <f>ROUND(I214*H214,2)</f>
        <v>0</v>
      </c>
      <c r="K214" s="223" t="s">
        <v>296</v>
      </c>
      <c r="L214" s="43"/>
      <c r="M214" s="228" t="s">
        <v>19</v>
      </c>
      <c r="N214" s="229" t="s">
        <v>47</v>
      </c>
      <c r="O214" s="83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AR214" s="232" t="s">
        <v>148</v>
      </c>
      <c r="AT214" s="232" t="s">
        <v>143</v>
      </c>
      <c r="AU214" s="232" t="s">
        <v>83</v>
      </c>
      <c r="AY214" s="17" t="s">
        <v>141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7" t="s">
        <v>83</v>
      </c>
      <c r="BK214" s="233">
        <f>ROUND(I214*H214,2)</f>
        <v>0</v>
      </c>
      <c r="BL214" s="17" t="s">
        <v>148</v>
      </c>
      <c r="BM214" s="232" t="s">
        <v>603</v>
      </c>
    </row>
    <row r="215" s="1" customFormat="1">
      <c r="B215" s="38"/>
      <c r="C215" s="39"/>
      <c r="D215" s="234" t="s">
        <v>150</v>
      </c>
      <c r="E215" s="39"/>
      <c r="F215" s="235" t="s">
        <v>602</v>
      </c>
      <c r="G215" s="39"/>
      <c r="H215" s="39"/>
      <c r="I215" s="147"/>
      <c r="J215" s="39"/>
      <c r="K215" s="39"/>
      <c r="L215" s="43"/>
      <c r="M215" s="236"/>
      <c r="N215" s="83"/>
      <c r="O215" s="83"/>
      <c r="P215" s="83"/>
      <c r="Q215" s="83"/>
      <c r="R215" s="83"/>
      <c r="S215" s="83"/>
      <c r="T215" s="84"/>
      <c r="AT215" s="17" t="s">
        <v>150</v>
      </c>
      <c r="AU215" s="17" t="s">
        <v>83</v>
      </c>
    </row>
    <row r="216" s="1" customFormat="1" ht="16.5" customHeight="1">
      <c r="B216" s="38"/>
      <c r="C216" s="221" t="s">
        <v>604</v>
      </c>
      <c r="D216" s="221" t="s">
        <v>143</v>
      </c>
      <c r="E216" s="222" t="s">
        <v>605</v>
      </c>
      <c r="F216" s="223" t="s">
        <v>606</v>
      </c>
      <c r="G216" s="224" t="s">
        <v>277</v>
      </c>
      <c r="H216" s="225">
        <v>1</v>
      </c>
      <c r="I216" s="226"/>
      <c r="J216" s="227">
        <f>ROUND(I216*H216,2)</f>
        <v>0</v>
      </c>
      <c r="K216" s="223" t="s">
        <v>296</v>
      </c>
      <c r="L216" s="43"/>
      <c r="M216" s="228" t="s">
        <v>19</v>
      </c>
      <c r="N216" s="229" t="s">
        <v>47</v>
      </c>
      <c r="O216" s="83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AR216" s="232" t="s">
        <v>148</v>
      </c>
      <c r="AT216" s="232" t="s">
        <v>143</v>
      </c>
      <c r="AU216" s="232" t="s">
        <v>83</v>
      </c>
      <c r="AY216" s="17" t="s">
        <v>141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7" t="s">
        <v>83</v>
      </c>
      <c r="BK216" s="233">
        <f>ROUND(I216*H216,2)</f>
        <v>0</v>
      </c>
      <c r="BL216" s="17" t="s">
        <v>148</v>
      </c>
      <c r="BM216" s="232" t="s">
        <v>607</v>
      </c>
    </row>
    <row r="217" s="1" customFormat="1">
      <c r="B217" s="38"/>
      <c r="C217" s="39"/>
      <c r="D217" s="234" t="s">
        <v>150</v>
      </c>
      <c r="E217" s="39"/>
      <c r="F217" s="235" t="s">
        <v>606</v>
      </c>
      <c r="G217" s="39"/>
      <c r="H217" s="39"/>
      <c r="I217" s="147"/>
      <c r="J217" s="39"/>
      <c r="K217" s="39"/>
      <c r="L217" s="43"/>
      <c r="M217" s="236"/>
      <c r="N217" s="83"/>
      <c r="O217" s="83"/>
      <c r="P217" s="83"/>
      <c r="Q217" s="83"/>
      <c r="R217" s="83"/>
      <c r="S217" s="83"/>
      <c r="T217" s="84"/>
      <c r="AT217" s="17" t="s">
        <v>150</v>
      </c>
      <c r="AU217" s="17" t="s">
        <v>83</v>
      </c>
    </row>
    <row r="218" s="1" customFormat="1" ht="16.5" customHeight="1">
      <c r="B218" s="38"/>
      <c r="C218" s="221" t="s">
        <v>608</v>
      </c>
      <c r="D218" s="221" t="s">
        <v>143</v>
      </c>
      <c r="E218" s="222" t="s">
        <v>609</v>
      </c>
      <c r="F218" s="223" t="s">
        <v>610</v>
      </c>
      <c r="G218" s="224" t="s">
        <v>277</v>
      </c>
      <c r="H218" s="225">
        <v>1</v>
      </c>
      <c r="I218" s="226"/>
      <c r="J218" s="227">
        <f>ROUND(I218*H218,2)</f>
        <v>0</v>
      </c>
      <c r="K218" s="223" t="s">
        <v>296</v>
      </c>
      <c r="L218" s="43"/>
      <c r="M218" s="228" t="s">
        <v>19</v>
      </c>
      <c r="N218" s="229" t="s">
        <v>47</v>
      </c>
      <c r="O218" s="83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AR218" s="232" t="s">
        <v>148</v>
      </c>
      <c r="AT218" s="232" t="s">
        <v>143</v>
      </c>
      <c r="AU218" s="232" t="s">
        <v>83</v>
      </c>
      <c r="AY218" s="17" t="s">
        <v>141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7" t="s">
        <v>83</v>
      </c>
      <c r="BK218" s="233">
        <f>ROUND(I218*H218,2)</f>
        <v>0</v>
      </c>
      <c r="BL218" s="17" t="s">
        <v>148</v>
      </c>
      <c r="BM218" s="232" t="s">
        <v>611</v>
      </c>
    </row>
    <row r="219" s="1" customFormat="1">
      <c r="B219" s="38"/>
      <c r="C219" s="39"/>
      <c r="D219" s="234" t="s">
        <v>150</v>
      </c>
      <c r="E219" s="39"/>
      <c r="F219" s="235" t="s">
        <v>610</v>
      </c>
      <c r="G219" s="39"/>
      <c r="H219" s="39"/>
      <c r="I219" s="147"/>
      <c r="J219" s="39"/>
      <c r="K219" s="39"/>
      <c r="L219" s="43"/>
      <c r="M219" s="236"/>
      <c r="N219" s="83"/>
      <c r="O219" s="83"/>
      <c r="P219" s="83"/>
      <c r="Q219" s="83"/>
      <c r="R219" s="83"/>
      <c r="S219" s="83"/>
      <c r="T219" s="84"/>
      <c r="AT219" s="17" t="s">
        <v>150</v>
      </c>
      <c r="AU219" s="17" t="s">
        <v>83</v>
      </c>
    </row>
    <row r="220" s="1" customFormat="1" ht="16.5" customHeight="1">
      <c r="B220" s="38"/>
      <c r="C220" s="221" t="s">
        <v>612</v>
      </c>
      <c r="D220" s="221" t="s">
        <v>143</v>
      </c>
      <c r="E220" s="222" t="s">
        <v>613</v>
      </c>
      <c r="F220" s="223" t="s">
        <v>614</v>
      </c>
      <c r="G220" s="224" t="s">
        <v>277</v>
      </c>
      <c r="H220" s="225">
        <v>9</v>
      </c>
      <c r="I220" s="226"/>
      <c r="J220" s="227">
        <f>ROUND(I220*H220,2)</f>
        <v>0</v>
      </c>
      <c r="K220" s="223" t="s">
        <v>296</v>
      </c>
      <c r="L220" s="43"/>
      <c r="M220" s="228" t="s">
        <v>19</v>
      </c>
      <c r="N220" s="229" t="s">
        <v>47</v>
      </c>
      <c r="O220" s="83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AR220" s="232" t="s">
        <v>148</v>
      </c>
      <c r="AT220" s="232" t="s">
        <v>143</v>
      </c>
      <c r="AU220" s="232" t="s">
        <v>83</v>
      </c>
      <c r="AY220" s="17" t="s">
        <v>141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7" t="s">
        <v>83</v>
      </c>
      <c r="BK220" s="233">
        <f>ROUND(I220*H220,2)</f>
        <v>0</v>
      </c>
      <c r="BL220" s="17" t="s">
        <v>148</v>
      </c>
      <c r="BM220" s="232" t="s">
        <v>615</v>
      </c>
    </row>
    <row r="221" s="1" customFormat="1">
      <c r="B221" s="38"/>
      <c r="C221" s="39"/>
      <c r="D221" s="234" t="s">
        <v>150</v>
      </c>
      <c r="E221" s="39"/>
      <c r="F221" s="235" t="s">
        <v>614</v>
      </c>
      <c r="G221" s="39"/>
      <c r="H221" s="39"/>
      <c r="I221" s="147"/>
      <c r="J221" s="39"/>
      <c r="K221" s="39"/>
      <c r="L221" s="43"/>
      <c r="M221" s="236"/>
      <c r="N221" s="83"/>
      <c r="O221" s="83"/>
      <c r="P221" s="83"/>
      <c r="Q221" s="83"/>
      <c r="R221" s="83"/>
      <c r="S221" s="83"/>
      <c r="T221" s="84"/>
      <c r="AT221" s="17" t="s">
        <v>150</v>
      </c>
      <c r="AU221" s="17" t="s">
        <v>83</v>
      </c>
    </row>
    <row r="222" s="1" customFormat="1" ht="16.5" customHeight="1">
      <c r="B222" s="38"/>
      <c r="C222" s="221" t="s">
        <v>616</v>
      </c>
      <c r="D222" s="221" t="s">
        <v>143</v>
      </c>
      <c r="E222" s="222" t="s">
        <v>617</v>
      </c>
      <c r="F222" s="223" t="s">
        <v>618</v>
      </c>
      <c r="G222" s="224" t="s">
        <v>277</v>
      </c>
      <c r="H222" s="225">
        <v>1</v>
      </c>
      <c r="I222" s="226"/>
      <c r="J222" s="227">
        <f>ROUND(I222*H222,2)</f>
        <v>0</v>
      </c>
      <c r="K222" s="223" t="s">
        <v>296</v>
      </c>
      <c r="L222" s="43"/>
      <c r="M222" s="228" t="s">
        <v>19</v>
      </c>
      <c r="N222" s="229" t="s">
        <v>47</v>
      </c>
      <c r="O222" s="83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AR222" s="232" t="s">
        <v>148</v>
      </c>
      <c r="AT222" s="232" t="s">
        <v>143</v>
      </c>
      <c r="AU222" s="232" t="s">
        <v>83</v>
      </c>
      <c r="AY222" s="17" t="s">
        <v>141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7" t="s">
        <v>83</v>
      </c>
      <c r="BK222" s="233">
        <f>ROUND(I222*H222,2)</f>
        <v>0</v>
      </c>
      <c r="BL222" s="17" t="s">
        <v>148</v>
      </c>
      <c r="BM222" s="232" t="s">
        <v>619</v>
      </c>
    </row>
    <row r="223" s="1" customFormat="1">
      <c r="B223" s="38"/>
      <c r="C223" s="39"/>
      <c r="D223" s="234" t="s">
        <v>150</v>
      </c>
      <c r="E223" s="39"/>
      <c r="F223" s="235" t="s">
        <v>618</v>
      </c>
      <c r="G223" s="39"/>
      <c r="H223" s="39"/>
      <c r="I223" s="147"/>
      <c r="J223" s="39"/>
      <c r="K223" s="39"/>
      <c r="L223" s="43"/>
      <c r="M223" s="236"/>
      <c r="N223" s="83"/>
      <c r="O223" s="83"/>
      <c r="P223" s="83"/>
      <c r="Q223" s="83"/>
      <c r="R223" s="83"/>
      <c r="S223" s="83"/>
      <c r="T223" s="84"/>
      <c r="AT223" s="17" t="s">
        <v>150</v>
      </c>
      <c r="AU223" s="17" t="s">
        <v>83</v>
      </c>
    </row>
    <row r="224" s="1" customFormat="1" ht="16.5" customHeight="1">
      <c r="B224" s="38"/>
      <c r="C224" s="221" t="s">
        <v>620</v>
      </c>
      <c r="D224" s="221" t="s">
        <v>143</v>
      </c>
      <c r="E224" s="222" t="s">
        <v>621</v>
      </c>
      <c r="F224" s="223" t="s">
        <v>622</v>
      </c>
      <c r="G224" s="224" t="s">
        <v>267</v>
      </c>
      <c r="H224" s="225">
        <v>2</v>
      </c>
      <c r="I224" s="226"/>
      <c r="J224" s="227">
        <f>ROUND(I224*H224,2)</f>
        <v>0</v>
      </c>
      <c r="K224" s="223" t="s">
        <v>296</v>
      </c>
      <c r="L224" s="43"/>
      <c r="M224" s="228" t="s">
        <v>19</v>
      </c>
      <c r="N224" s="229" t="s">
        <v>47</v>
      </c>
      <c r="O224" s="83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AR224" s="232" t="s">
        <v>148</v>
      </c>
      <c r="AT224" s="232" t="s">
        <v>143</v>
      </c>
      <c r="AU224" s="232" t="s">
        <v>83</v>
      </c>
      <c r="AY224" s="17" t="s">
        <v>141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7" t="s">
        <v>83</v>
      </c>
      <c r="BK224" s="233">
        <f>ROUND(I224*H224,2)</f>
        <v>0</v>
      </c>
      <c r="BL224" s="17" t="s">
        <v>148</v>
      </c>
      <c r="BM224" s="232" t="s">
        <v>623</v>
      </c>
    </row>
    <row r="225" s="1" customFormat="1">
      <c r="B225" s="38"/>
      <c r="C225" s="39"/>
      <c r="D225" s="234" t="s">
        <v>150</v>
      </c>
      <c r="E225" s="39"/>
      <c r="F225" s="235" t="s">
        <v>622</v>
      </c>
      <c r="G225" s="39"/>
      <c r="H225" s="39"/>
      <c r="I225" s="147"/>
      <c r="J225" s="39"/>
      <c r="K225" s="39"/>
      <c r="L225" s="43"/>
      <c r="M225" s="236"/>
      <c r="N225" s="83"/>
      <c r="O225" s="83"/>
      <c r="P225" s="83"/>
      <c r="Q225" s="83"/>
      <c r="R225" s="83"/>
      <c r="S225" s="83"/>
      <c r="T225" s="84"/>
      <c r="AT225" s="17" t="s">
        <v>150</v>
      </c>
      <c r="AU225" s="17" t="s">
        <v>83</v>
      </c>
    </row>
    <row r="226" s="1" customFormat="1" ht="16.5" customHeight="1">
      <c r="B226" s="38"/>
      <c r="C226" s="221" t="s">
        <v>624</v>
      </c>
      <c r="D226" s="221" t="s">
        <v>143</v>
      </c>
      <c r="E226" s="222" t="s">
        <v>625</v>
      </c>
      <c r="F226" s="223" t="s">
        <v>626</v>
      </c>
      <c r="G226" s="224" t="s">
        <v>267</v>
      </c>
      <c r="H226" s="225">
        <v>3</v>
      </c>
      <c r="I226" s="226"/>
      <c r="J226" s="227">
        <f>ROUND(I226*H226,2)</f>
        <v>0</v>
      </c>
      <c r="K226" s="223" t="s">
        <v>296</v>
      </c>
      <c r="L226" s="43"/>
      <c r="M226" s="228" t="s">
        <v>19</v>
      </c>
      <c r="N226" s="229" t="s">
        <v>47</v>
      </c>
      <c r="O226" s="83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AR226" s="232" t="s">
        <v>148</v>
      </c>
      <c r="AT226" s="232" t="s">
        <v>143</v>
      </c>
      <c r="AU226" s="232" t="s">
        <v>83</v>
      </c>
      <c r="AY226" s="17" t="s">
        <v>141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7" t="s">
        <v>83</v>
      </c>
      <c r="BK226" s="233">
        <f>ROUND(I226*H226,2)</f>
        <v>0</v>
      </c>
      <c r="BL226" s="17" t="s">
        <v>148</v>
      </c>
      <c r="BM226" s="232" t="s">
        <v>627</v>
      </c>
    </row>
    <row r="227" s="1" customFormat="1">
      <c r="B227" s="38"/>
      <c r="C227" s="39"/>
      <c r="D227" s="234" t="s">
        <v>150</v>
      </c>
      <c r="E227" s="39"/>
      <c r="F227" s="235" t="s">
        <v>626</v>
      </c>
      <c r="G227" s="39"/>
      <c r="H227" s="39"/>
      <c r="I227" s="147"/>
      <c r="J227" s="39"/>
      <c r="K227" s="39"/>
      <c r="L227" s="43"/>
      <c r="M227" s="236"/>
      <c r="N227" s="83"/>
      <c r="O227" s="83"/>
      <c r="P227" s="83"/>
      <c r="Q227" s="83"/>
      <c r="R227" s="83"/>
      <c r="S227" s="83"/>
      <c r="T227" s="84"/>
      <c r="AT227" s="17" t="s">
        <v>150</v>
      </c>
      <c r="AU227" s="17" t="s">
        <v>83</v>
      </c>
    </row>
    <row r="228" s="1" customFormat="1" ht="16.5" customHeight="1">
      <c r="B228" s="38"/>
      <c r="C228" s="221" t="s">
        <v>628</v>
      </c>
      <c r="D228" s="221" t="s">
        <v>143</v>
      </c>
      <c r="E228" s="222" t="s">
        <v>629</v>
      </c>
      <c r="F228" s="223" t="s">
        <v>630</v>
      </c>
      <c r="G228" s="224" t="s">
        <v>267</v>
      </c>
      <c r="H228" s="225">
        <v>22</v>
      </c>
      <c r="I228" s="226"/>
      <c r="J228" s="227">
        <f>ROUND(I228*H228,2)</f>
        <v>0</v>
      </c>
      <c r="K228" s="223" t="s">
        <v>296</v>
      </c>
      <c r="L228" s="43"/>
      <c r="M228" s="228" t="s">
        <v>19</v>
      </c>
      <c r="N228" s="229" t="s">
        <v>47</v>
      </c>
      <c r="O228" s="83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AR228" s="232" t="s">
        <v>148</v>
      </c>
      <c r="AT228" s="232" t="s">
        <v>143</v>
      </c>
      <c r="AU228" s="232" t="s">
        <v>83</v>
      </c>
      <c r="AY228" s="17" t="s">
        <v>141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7" t="s">
        <v>83</v>
      </c>
      <c r="BK228" s="233">
        <f>ROUND(I228*H228,2)</f>
        <v>0</v>
      </c>
      <c r="BL228" s="17" t="s">
        <v>148</v>
      </c>
      <c r="BM228" s="232" t="s">
        <v>631</v>
      </c>
    </row>
    <row r="229" s="1" customFormat="1">
      <c r="B229" s="38"/>
      <c r="C229" s="39"/>
      <c r="D229" s="234" t="s">
        <v>150</v>
      </c>
      <c r="E229" s="39"/>
      <c r="F229" s="235" t="s">
        <v>630</v>
      </c>
      <c r="G229" s="39"/>
      <c r="H229" s="39"/>
      <c r="I229" s="147"/>
      <c r="J229" s="39"/>
      <c r="K229" s="39"/>
      <c r="L229" s="43"/>
      <c r="M229" s="236"/>
      <c r="N229" s="83"/>
      <c r="O229" s="83"/>
      <c r="P229" s="83"/>
      <c r="Q229" s="83"/>
      <c r="R229" s="83"/>
      <c r="S229" s="83"/>
      <c r="T229" s="84"/>
      <c r="AT229" s="17" t="s">
        <v>150</v>
      </c>
      <c r="AU229" s="17" t="s">
        <v>83</v>
      </c>
    </row>
    <row r="230" s="1" customFormat="1" ht="16.5" customHeight="1">
      <c r="B230" s="38"/>
      <c r="C230" s="221" t="s">
        <v>632</v>
      </c>
      <c r="D230" s="221" t="s">
        <v>143</v>
      </c>
      <c r="E230" s="222" t="s">
        <v>633</v>
      </c>
      <c r="F230" s="223" t="s">
        <v>634</v>
      </c>
      <c r="G230" s="224" t="s">
        <v>267</v>
      </c>
      <c r="H230" s="225">
        <v>12</v>
      </c>
      <c r="I230" s="226"/>
      <c r="J230" s="227">
        <f>ROUND(I230*H230,2)</f>
        <v>0</v>
      </c>
      <c r="K230" s="223" t="s">
        <v>296</v>
      </c>
      <c r="L230" s="43"/>
      <c r="M230" s="228" t="s">
        <v>19</v>
      </c>
      <c r="N230" s="229" t="s">
        <v>47</v>
      </c>
      <c r="O230" s="83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AR230" s="232" t="s">
        <v>148</v>
      </c>
      <c r="AT230" s="232" t="s">
        <v>143</v>
      </c>
      <c r="AU230" s="232" t="s">
        <v>83</v>
      </c>
      <c r="AY230" s="17" t="s">
        <v>141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7" t="s">
        <v>83</v>
      </c>
      <c r="BK230" s="233">
        <f>ROUND(I230*H230,2)</f>
        <v>0</v>
      </c>
      <c r="BL230" s="17" t="s">
        <v>148</v>
      </c>
      <c r="BM230" s="232" t="s">
        <v>635</v>
      </c>
    </row>
    <row r="231" s="1" customFormat="1">
      <c r="B231" s="38"/>
      <c r="C231" s="39"/>
      <c r="D231" s="234" t="s">
        <v>150</v>
      </c>
      <c r="E231" s="39"/>
      <c r="F231" s="235" t="s">
        <v>634</v>
      </c>
      <c r="G231" s="39"/>
      <c r="H231" s="39"/>
      <c r="I231" s="147"/>
      <c r="J231" s="39"/>
      <c r="K231" s="39"/>
      <c r="L231" s="43"/>
      <c r="M231" s="236"/>
      <c r="N231" s="83"/>
      <c r="O231" s="83"/>
      <c r="P231" s="83"/>
      <c r="Q231" s="83"/>
      <c r="R231" s="83"/>
      <c r="S231" s="83"/>
      <c r="T231" s="84"/>
      <c r="AT231" s="17" t="s">
        <v>150</v>
      </c>
      <c r="AU231" s="17" t="s">
        <v>83</v>
      </c>
    </row>
    <row r="232" s="1" customFormat="1" ht="16.5" customHeight="1">
      <c r="B232" s="38"/>
      <c r="C232" s="221" t="s">
        <v>636</v>
      </c>
      <c r="D232" s="221" t="s">
        <v>143</v>
      </c>
      <c r="E232" s="222" t="s">
        <v>637</v>
      </c>
      <c r="F232" s="223" t="s">
        <v>638</v>
      </c>
      <c r="G232" s="224" t="s">
        <v>267</v>
      </c>
      <c r="H232" s="225">
        <v>72</v>
      </c>
      <c r="I232" s="226"/>
      <c r="J232" s="227">
        <f>ROUND(I232*H232,2)</f>
        <v>0</v>
      </c>
      <c r="K232" s="223" t="s">
        <v>296</v>
      </c>
      <c r="L232" s="43"/>
      <c r="M232" s="228" t="s">
        <v>19</v>
      </c>
      <c r="N232" s="229" t="s">
        <v>47</v>
      </c>
      <c r="O232" s="83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AR232" s="232" t="s">
        <v>148</v>
      </c>
      <c r="AT232" s="232" t="s">
        <v>143</v>
      </c>
      <c r="AU232" s="232" t="s">
        <v>83</v>
      </c>
      <c r="AY232" s="17" t="s">
        <v>141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7" t="s">
        <v>83</v>
      </c>
      <c r="BK232" s="233">
        <f>ROUND(I232*H232,2)</f>
        <v>0</v>
      </c>
      <c r="BL232" s="17" t="s">
        <v>148</v>
      </c>
      <c r="BM232" s="232" t="s">
        <v>639</v>
      </c>
    </row>
    <row r="233" s="1" customFormat="1">
      <c r="B233" s="38"/>
      <c r="C233" s="39"/>
      <c r="D233" s="234" t="s">
        <v>150</v>
      </c>
      <c r="E233" s="39"/>
      <c r="F233" s="235" t="s">
        <v>638</v>
      </c>
      <c r="G233" s="39"/>
      <c r="H233" s="39"/>
      <c r="I233" s="147"/>
      <c r="J233" s="39"/>
      <c r="K233" s="39"/>
      <c r="L233" s="43"/>
      <c r="M233" s="236"/>
      <c r="N233" s="83"/>
      <c r="O233" s="83"/>
      <c r="P233" s="83"/>
      <c r="Q233" s="83"/>
      <c r="R233" s="83"/>
      <c r="S233" s="83"/>
      <c r="T233" s="84"/>
      <c r="AT233" s="17" t="s">
        <v>150</v>
      </c>
      <c r="AU233" s="17" t="s">
        <v>83</v>
      </c>
    </row>
    <row r="234" s="13" customFormat="1">
      <c r="B234" s="247"/>
      <c r="C234" s="248"/>
      <c r="D234" s="234" t="s">
        <v>152</v>
      </c>
      <c r="E234" s="249" t="s">
        <v>19</v>
      </c>
      <c r="F234" s="250" t="s">
        <v>640</v>
      </c>
      <c r="G234" s="248"/>
      <c r="H234" s="251">
        <v>72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AT234" s="257" t="s">
        <v>152</v>
      </c>
      <c r="AU234" s="257" t="s">
        <v>83</v>
      </c>
      <c r="AV234" s="13" t="s">
        <v>85</v>
      </c>
      <c r="AW234" s="13" t="s">
        <v>37</v>
      </c>
      <c r="AX234" s="13" t="s">
        <v>76</v>
      </c>
      <c r="AY234" s="257" t="s">
        <v>141</v>
      </c>
    </row>
    <row r="235" s="14" customFormat="1">
      <c r="B235" s="258"/>
      <c r="C235" s="259"/>
      <c r="D235" s="234" t="s">
        <v>152</v>
      </c>
      <c r="E235" s="260" t="s">
        <v>19</v>
      </c>
      <c r="F235" s="261" t="s">
        <v>155</v>
      </c>
      <c r="G235" s="259"/>
      <c r="H235" s="262">
        <v>72</v>
      </c>
      <c r="I235" s="263"/>
      <c r="J235" s="259"/>
      <c r="K235" s="259"/>
      <c r="L235" s="264"/>
      <c r="M235" s="265"/>
      <c r="N235" s="266"/>
      <c r="O235" s="266"/>
      <c r="P235" s="266"/>
      <c r="Q235" s="266"/>
      <c r="R235" s="266"/>
      <c r="S235" s="266"/>
      <c r="T235" s="267"/>
      <c r="AT235" s="268" t="s">
        <v>152</v>
      </c>
      <c r="AU235" s="268" t="s">
        <v>83</v>
      </c>
      <c r="AV235" s="14" t="s">
        <v>148</v>
      </c>
      <c r="AW235" s="14" t="s">
        <v>37</v>
      </c>
      <c r="AX235" s="14" t="s">
        <v>83</v>
      </c>
      <c r="AY235" s="268" t="s">
        <v>141</v>
      </c>
    </row>
    <row r="236" s="1" customFormat="1" ht="16.5" customHeight="1">
      <c r="B236" s="38"/>
      <c r="C236" s="221" t="s">
        <v>641</v>
      </c>
      <c r="D236" s="221" t="s">
        <v>143</v>
      </c>
      <c r="E236" s="222" t="s">
        <v>642</v>
      </c>
      <c r="F236" s="223" t="s">
        <v>643</v>
      </c>
      <c r="G236" s="224" t="s">
        <v>267</v>
      </c>
      <c r="H236" s="225">
        <v>62</v>
      </c>
      <c r="I236" s="226"/>
      <c r="J236" s="227">
        <f>ROUND(I236*H236,2)</f>
        <v>0</v>
      </c>
      <c r="K236" s="223" t="s">
        <v>296</v>
      </c>
      <c r="L236" s="43"/>
      <c r="M236" s="228" t="s">
        <v>19</v>
      </c>
      <c r="N236" s="229" t="s">
        <v>47</v>
      </c>
      <c r="O236" s="83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AR236" s="232" t="s">
        <v>148</v>
      </c>
      <c r="AT236" s="232" t="s">
        <v>143</v>
      </c>
      <c r="AU236" s="232" t="s">
        <v>83</v>
      </c>
      <c r="AY236" s="17" t="s">
        <v>141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7" t="s">
        <v>83</v>
      </c>
      <c r="BK236" s="233">
        <f>ROUND(I236*H236,2)</f>
        <v>0</v>
      </c>
      <c r="BL236" s="17" t="s">
        <v>148</v>
      </c>
      <c r="BM236" s="232" t="s">
        <v>644</v>
      </c>
    </row>
    <row r="237" s="1" customFormat="1">
      <c r="B237" s="38"/>
      <c r="C237" s="39"/>
      <c r="D237" s="234" t="s">
        <v>150</v>
      </c>
      <c r="E237" s="39"/>
      <c r="F237" s="235" t="s">
        <v>643</v>
      </c>
      <c r="G237" s="39"/>
      <c r="H237" s="39"/>
      <c r="I237" s="147"/>
      <c r="J237" s="39"/>
      <c r="K237" s="39"/>
      <c r="L237" s="43"/>
      <c r="M237" s="236"/>
      <c r="N237" s="83"/>
      <c r="O237" s="83"/>
      <c r="P237" s="83"/>
      <c r="Q237" s="83"/>
      <c r="R237" s="83"/>
      <c r="S237" s="83"/>
      <c r="T237" s="84"/>
      <c r="AT237" s="17" t="s">
        <v>150</v>
      </c>
      <c r="AU237" s="17" t="s">
        <v>83</v>
      </c>
    </row>
    <row r="238" s="13" customFormat="1">
      <c r="B238" s="247"/>
      <c r="C238" s="248"/>
      <c r="D238" s="234" t="s">
        <v>152</v>
      </c>
      <c r="E238" s="249" t="s">
        <v>19</v>
      </c>
      <c r="F238" s="250" t="s">
        <v>645</v>
      </c>
      <c r="G238" s="248"/>
      <c r="H238" s="251">
        <v>62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AT238" s="257" t="s">
        <v>152</v>
      </c>
      <c r="AU238" s="257" t="s">
        <v>83</v>
      </c>
      <c r="AV238" s="13" t="s">
        <v>85</v>
      </c>
      <c r="AW238" s="13" t="s">
        <v>37</v>
      </c>
      <c r="AX238" s="13" t="s">
        <v>76</v>
      </c>
      <c r="AY238" s="257" t="s">
        <v>141</v>
      </c>
    </row>
    <row r="239" s="14" customFormat="1">
      <c r="B239" s="258"/>
      <c r="C239" s="259"/>
      <c r="D239" s="234" t="s">
        <v>152</v>
      </c>
      <c r="E239" s="260" t="s">
        <v>19</v>
      </c>
      <c r="F239" s="261" t="s">
        <v>155</v>
      </c>
      <c r="G239" s="259"/>
      <c r="H239" s="262">
        <v>62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AT239" s="268" t="s">
        <v>152</v>
      </c>
      <c r="AU239" s="268" t="s">
        <v>83</v>
      </c>
      <c r="AV239" s="14" t="s">
        <v>148</v>
      </c>
      <c r="AW239" s="14" t="s">
        <v>37</v>
      </c>
      <c r="AX239" s="14" t="s">
        <v>83</v>
      </c>
      <c r="AY239" s="268" t="s">
        <v>141</v>
      </c>
    </row>
    <row r="240" s="1" customFormat="1" ht="16.5" customHeight="1">
      <c r="B240" s="38"/>
      <c r="C240" s="221" t="s">
        <v>646</v>
      </c>
      <c r="D240" s="221" t="s">
        <v>143</v>
      </c>
      <c r="E240" s="222" t="s">
        <v>647</v>
      </c>
      <c r="F240" s="223" t="s">
        <v>648</v>
      </c>
      <c r="G240" s="224" t="s">
        <v>267</v>
      </c>
      <c r="H240" s="225">
        <v>16</v>
      </c>
      <c r="I240" s="226"/>
      <c r="J240" s="227">
        <f>ROUND(I240*H240,2)</f>
        <v>0</v>
      </c>
      <c r="K240" s="223" t="s">
        <v>296</v>
      </c>
      <c r="L240" s="43"/>
      <c r="M240" s="228" t="s">
        <v>19</v>
      </c>
      <c r="N240" s="229" t="s">
        <v>47</v>
      </c>
      <c r="O240" s="83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AR240" s="232" t="s">
        <v>148</v>
      </c>
      <c r="AT240" s="232" t="s">
        <v>143</v>
      </c>
      <c r="AU240" s="232" t="s">
        <v>83</v>
      </c>
      <c r="AY240" s="17" t="s">
        <v>141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7" t="s">
        <v>83</v>
      </c>
      <c r="BK240" s="233">
        <f>ROUND(I240*H240,2)</f>
        <v>0</v>
      </c>
      <c r="BL240" s="17" t="s">
        <v>148</v>
      </c>
      <c r="BM240" s="232" t="s">
        <v>649</v>
      </c>
    </row>
    <row r="241" s="1" customFormat="1">
      <c r="B241" s="38"/>
      <c r="C241" s="39"/>
      <c r="D241" s="234" t="s">
        <v>150</v>
      </c>
      <c r="E241" s="39"/>
      <c r="F241" s="235" t="s">
        <v>648</v>
      </c>
      <c r="G241" s="39"/>
      <c r="H241" s="39"/>
      <c r="I241" s="147"/>
      <c r="J241" s="39"/>
      <c r="K241" s="39"/>
      <c r="L241" s="43"/>
      <c r="M241" s="236"/>
      <c r="N241" s="83"/>
      <c r="O241" s="83"/>
      <c r="P241" s="83"/>
      <c r="Q241" s="83"/>
      <c r="R241" s="83"/>
      <c r="S241" s="83"/>
      <c r="T241" s="84"/>
      <c r="AT241" s="17" t="s">
        <v>150</v>
      </c>
      <c r="AU241" s="17" t="s">
        <v>83</v>
      </c>
    </row>
    <row r="242" s="13" customFormat="1">
      <c r="B242" s="247"/>
      <c r="C242" s="248"/>
      <c r="D242" s="234" t="s">
        <v>152</v>
      </c>
      <c r="E242" s="249" t="s">
        <v>19</v>
      </c>
      <c r="F242" s="250" t="s">
        <v>650</v>
      </c>
      <c r="G242" s="248"/>
      <c r="H242" s="251">
        <v>16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AT242" s="257" t="s">
        <v>152</v>
      </c>
      <c r="AU242" s="257" t="s">
        <v>83</v>
      </c>
      <c r="AV242" s="13" t="s">
        <v>85</v>
      </c>
      <c r="AW242" s="13" t="s">
        <v>37</v>
      </c>
      <c r="AX242" s="13" t="s">
        <v>76</v>
      </c>
      <c r="AY242" s="257" t="s">
        <v>141</v>
      </c>
    </row>
    <row r="243" s="14" customFormat="1">
      <c r="B243" s="258"/>
      <c r="C243" s="259"/>
      <c r="D243" s="234" t="s">
        <v>152</v>
      </c>
      <c r="E243" s="260" t="s">
        <v>19</v>
      </c>
      <c r="F243" s="261" t="s">
        <v>155</v>
      </c>
      <c r="G243" s="259"/>
      <c r="H243" s="262">
        <v>16</v>
      </c>
      <c r="I243" s="263"/>
      <c r="J243" s="259"/>
      <c r="K243" s="259"/>
      <c r="L243" s="264"/>
      <c r="M243" s="265"/>
      <c r="N243" s="266"/>
      <c r="O243" s="266"/>
      <c r="P243" s="266"/>
      <c r="Q243" s="266"/>
      <c r="R243" s="266"/>
      <c r="S243" s="266"/>
      <c r="T243" s="267"/>
      <c r="AT243" s="268" t="s">
        <v>152</v>
      </c>
      <c r="AU243" s="268" t="s">
        <v>83</v>
      </c>
      <c r="AV243" s="14" t="s">
        <v>148</v>
      </c>
      <c r="AW243" s="14" t="s">
        <v>37</v>
      </c>
      <c r="AX243" s="14" t="s">
        <v>83</v>
      </c>
      <c r="AY243" s="268" t="s">
        <v>141</v>
      </c>
    </row>
    <row r="244" s="1" customFormat="1" ht="16.5" customHeight="1">
      <c r="B244" s="38"/>
      <c r="C244" s="221" t="s">
        <v>651</v>
      </c>
      <c r="D244" s="221" t="s">
        <v>143</v>
      </c>
      <c r="E244" s="222" t="s">
        <v>652</v>
      </c>
      <c r="F244" s="223" t="s">
        <v>653</v>
      </c>
      <c r="G244" s="224" t="s">
        <v>277</v>
      </c>
      <c r="H244" s="225">
        <v>10</v>
      </c>
      <c r="I244" s="226"/>
      <c r="J244" s="227">
        <f>ROUND(I244*H244,2)</f>
        <v>0</v>
      </c>
      <c r="K244" s="223" t="s">
        <v>296</v>
      </c>
      <c r="L244" s="43"/>
      <c r="M244" s="228" t="s">
        <v>19</v>
      </c>
      <c r="N244" s="229" t="s">
        <v>47</v>
      </c>
      <c r="O244" s="83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AR244" s="232" t="s">
        <v>148</v>
      </c>
      <c r="AT244" s="232" t="s">
        <v>143</v>
      </c>
      <c r="AU244" s="232" t="s">
        <v>83</v>
      </c>
      <c r="AY244" s="17" t="s">
        <v>141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7" t="s">
        <v>83</v>
      </c>
      <c r="BK244" s="233">
        <f>ROUND(I244*H244,2)</f>
        <v>0</v>
      </c>
      <c r="BL244" s="17" t="s">
        <v>148</v>
      </c>
      <c r="BM244" s="232" t="s">
        <v>654</v>
      </c>
    </row>
    <row r="245" s="1" customFormat="1">
      <c r="B245" s="38"/>
      <c r="C245" s="39"/>
      <c r="D245" s="234" t="s">
        <v>150</v>
      </c>
      <c r="E245" s="39"/>
      <c r="F245" s="235" t="s">
        <v>653</v>
      </c>
      <c r="G245" s="39"/>
      <c r="H245" s="39"/>
      <c r="I245" s="147"/>
      <c r="J245" s="39"/>
      <c r="K245" s="39"/>
      <c r="L245" s="43"/>
      <c r="M245" s="236"/>
      <c r="N245" s="83"/>
      <c r="O245" s="83"/>
      <c r="P245" s="83"/>
      <c r="Q245" s="83"/>
      <c r="R245" s="83"/>
      <c r="S245" s="83"/>
      <c r="T245" s="84"/>
      <c r="AT245" s="17" t="s">
        <v>150</v>
      </c>
      <c r="AU245" s="17" t="s">
        <v>83</v>
      </c>
    </row>
    <row r="246" s="1" customFormat="1" ht="16.5" customHeight="1">
      <c r="B246" s="38"/>
      <c r="C246" s="221" t="s">
        <v>655</v>
      </c>
      <c r="D246" s="221" t="s">
        <v>143</v>
      </c>
      <c r="E246" s="222" t="s">
        <v>656</v>
      </c>
      <c r="F246" s="223" t="s">
        <v>657</v>
      </c>
      <c r="G246" s="224" t="s">
        <v>267</v>
      </c>
      <c r="H246" s="225">
        <v>139</v>
      </c>
      <c r="I246" s="226"/>
      <c r="J246" s="227">
        <f>ROUND(I246*H246,2)</f>
        <v>0</v>
      </c>
      <c r="K246" s="223" t="s">
        <v>296</v>
      </c>
      <c r="L246" s="43"/>
      <c r="M246" s="228" t="s">
        <v>19</v>
      </c>
      <c r="N246" s="229" t="s">
        <v>47</v>
      </c>
      <c r="O246" s="83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AR246" s="232" t="s">
        <v>148</v>
      </c>
      <c r="AT246" s="232" t="s">
        <v>143</v>
      </c>
      <c r="AU246" s="232" t="s">
        <v>83</v>
      </c>
      <c r="AY246" s="17" t="s">
        <v>141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7" t="s">
        <v>83</v>
      </c>
      <c r="BK246" s="233">
        <f>ROUND(I246*H246,2)</f>
        <v>0</v>
      </c>
      <c r="BL246" s="17" t="s">
        <v>148</v>
      </c>
      <c r="BM246" s="232" t="s">
        <v>658</v>
      </c>
    </row>
    <row r="247" s="1" customFormat="1">
      <c r="B247" s="38"/>
      <c r="C247" s="39"/>
      <c r="D247" s="234" t="s">
        <v>150</v>
      </c>
      <c r="E247" s="39"/>
      <c r="F247" s="235" t="s">
        <v>657</v>
      </c>
      <c r="G247" s="39"/>
      <c r="H247" s="39"/>
      <c r="I247" s="147"/>
      <c r="J247" s="39"/>
      <c r="K247" s="39"/>
      <c r="L247" s="43"/>
      <c r="M247" s="236"/>
      <c r="N247" s="83"/>
      <c r="O247" s="83"/>
      <c r="P247" s="83"/>
      <c r="Q247" s="83"/>
      <c r="R247" s="83"/>
      <c r="S247" s="83"/>
      <c r="T247" s="84"/>
      <c r="AT247" s="17" t="s">
        <v>150</v>
      </c>
      <c r="AU247" s="17" t="s">
        <v>83</v>
      </c>
    </row>
    <row r="248" s="13" customFormat="1">
      <c r="B248" s="247"/>
      <c r="C248" s="248"/>
      <c r="D248" s="234" t="s">
        <v>152</v>
      </c>
      <c r="E248" s="249" t="s">
        <v>19</v>
      </c>
      <c r="F248" s="250" t="s">
        <v>659</v>
      </c>
      <c r="G248" s="248"/>
      <c r="H248" s="251">
        <v>139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AT248" s="257" t="s">
        <v>152</v>
      </c>
      <c r="AU248" s="257" t="s">
        <v>83</v>
      </c>
      <c r="AV248" s="13" t="s">
        <v>85</v>
      </c>
      <c r="AW248" s="13" t="s">
        <v>37</v>
      </c>
      <c r="AX248" s="13" t="s">
        <v>76</v>
      </c>
      <c r="AY248" s="257" t="s">
        <v>141</v>
      </c>
    </row>
    <row r="249" s="14" customFormat="1">
      <c r="B249" s="258"/>
      <c r="C249" s="259"/>
      <c r="D249" s="234" t="s">
        <v>152</v>
      </c>
      <c r="E249" s="260" t="s">
        <v>19</v>
      </c>
      <c r="F249" s="261" t="s">
        <v>155</v>
      </c>
      <c r="G249" s="259"/>
      <c r="H249" s="262">
        <v>139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AT249" s="268" t="s">
        <v>152</v>
      </c>
      <c r="AU249" s="268" t="s">
        <v>83</v>
      </c>
      <c r="AV249" s="14" t="s">
        <v>148</v>
      </c>
      <c r="AW249" s="14" t="s">
        <v>37</v>
      </c>
      <c r="AX249" s="14" t="s">
        <v>83</v>
      </c>
      <c r="AY249" s="268" t="s">
        <v>141</v>
      </c>
    </row>
    <row r="250" s="1" customFormat="1" ht="16.5" customHeight="1">
      <c r="B250" s="38"/>
      <c r="C250" s="221" t="s">
        <v>660</v>
      </c>
      <c r="D250" s="221" t="s">
        <v>143</v>
      </c>
      <c r="E250" s="222" t="s">
        <v>661</v>
      </c>
      <c r="F250" s="223" t="s">
        <v>662</v>
      </c>
      <c r="G250" s="224" t="s">
        <v>267</v>
      </c>
      <c r="H250" s="225">
        <v>38</v>
      </c>
      <c r="I250" s="226"/>
      <c r="J250" s="227">
        <f>ROUND(I250*H250,2)</f>
        <v>0</v>
      </c>
      <c r="K250" s="223" t="s">
        <v>296</v>
      </c>
      <c r="L250" s="43"/>
      <c r="M250" s="228" t="s">
        <v>19</v>
      </c>
      <c r="N250" s="229" t="s">
        <v>47</v>
      </c>
      <c r="O250" s="83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AR250" s="232" t="s">
        <v>148</v>
      </c>
      <c r="AT250" s="232" t="s">
        <v>143</v>
      </c>
      <c r="AU250" s="232" t="s">
        <v>83</v>
      </c>
      <c r="AY250" s="17" t="s">
        <v>141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7" t="s">
        <v>83</v>
      </c>
      <c r="BK250" s="233">
        <f>ROUND(I250*H250,2)</f>
        <v>0</v>
      </c>
      <c r="BL250" s="17" t="s">
        <v>148</v>
      </c>
      <c r="BM250" s="232" t="s">
        <v>663</v>
      </c>
    </row>
    <row r="251" s="1" customFormat="1">
      <c r="B251" s="38"/>
      <c r="C251" s="39"/>
      <c r="D251" s="234" t="s">
        <v>150</v>
      </c>
      <c r="E251" s="39"/>
      <c r="F251" s="235" t="s">
        <v>662</v>
      </c>
      <c r="G251" s="39"/>
      <c r="H251" s="39"/>
      <c r="I251" s="147"/>
      <c r="J251" s="39"/>
      <c r="K251" s="39"/>
      <c r="L251" s="43"/>
      <c r="M251" s="236"/>
      <c r="N251" s="83"/>
      <c r="O251" s="83"/>
      <c r="P251" s="83"/>
      <c r="Q251" s="83"/>
      <c r="R251" s="83"/>
      <c r="S251" s="83"/>
      <c r="T251" s="84"/>
      <c r="AT251" s="17" t="s">
        <v>150</v>
      </c>
      <c r="AU251" s="17" t="s">
        <v>83</v>
      </c>
    </row>
    <row r="252" s="13" customFormat="1">
      <c r="B252" s="247"/>
      <c r="C252" s="248"/>
      <c r="D252" s="234" t="s">
        <v>152</v>
      </c>
      <c r="E252" s="249" t="s">
        <v>19</v>
      </c>
      <c r="F252" s="250" t="s">
        <v>664</v>
      </c>
      <c r="G252" s="248"/>
      <c r="H252" s="251">
        <v>38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AT252" s="257" t="s">
        <v>152</v>
      </c>
      <c r="AU252" s="257" t="s">
        <v>83</v>
      </c>
      <c r="AV252" s="13" t="s">
        <v>85</v>
      </c>
      <c r="AW252" s="13" t="s">
        <v>37</v>
      </c>
      <c r="AX252" s="13" t="s">
        <v>76</v>
      </c>
      <c r="AY252" s="257" t="s">
        <v>141</v>
      </c>
    </row>
    <row r="253" s="14" customFormat="1">
      <c r="B253" s="258"/>
      <c r="C253" s="259"/>
      <c r="D253" s="234" t="s">
        <v>152</v>
      </c>
      <c r="E253" s="260" t="s">
        <v>19</v>
      </c>
      <c r="F253" s="261" t="s">
        <v>155</v>
      </c>
      <c r="G253" s="259"/>
      <c r="H253" s="262">
        <v>38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AT253" s="268" t="s">
        <v>152</v>
      </c>
      <c r="AU253" s="268" t="s">
        <v>83</v>
      </c>
      <c r="AV253" s="14" t="s">
        <v>148</v>
      </c>
      <c r="AW253" s="14" t="s">
        <v>37</v>
      </c>
      <c r="AX253" s="14" t="s">
        <v>83</v>
      </c>
      <c r="AY253" s="268" t="s">
        <v>141</v>
      </c>
    </row>
    <row r="254" s="1" customFormat="1" ht="16.5" customHeight="1">
      <c r="B254" s="38"/>
      <c r="C254" s="221" t="s">
        <v>665</v>
      </c>
      <c r="D254" s="221" t="s">
        <v>143</v>
      </c>
      <c r="E254" s="222" t="s">
        <v>666</v>
      </c>
      <c r="F254" s="223" t="s">
        <v>667</v>
      </c>
      <c r="G254" s="224" t="s">
        <v>277</v>
      </c>
      <c r="H254" s="225">
        <v>1</v>
      </c>
      <c r="I254" s="226"/>
      <c r="J254" s="227">
        <f>ROUND(I254*H254,2)</f>
        <v>0</v>
      </c>
      <c r="K254" s="223" t="s">
        <v>296</v>
      </c>
      <c r="L254" s="43"/>
      <c r="M254" s="228" t="s">
        <v>19</v>
      </c>
      <c r="N254" s="229" t="s">
        <v>47</v>
      </c>
      <c r="O254" s="83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AR254" s="232" t="s">
        <v>148</v>
      </c>
      <c r="AT254" s="232" t="s">
        <v>143</v>
      </c>
      <c r="AU254" s="232" t="s">
        <v>83</v>
      </c>
      <c r="AY254" s="17" t="s">
        <v>141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7" t="s">
        <v>83</v>
      </c>
      <c r="BK254" s="233">
        <f>ROUND(I254*H254,2)</f>
        <v>0</v>
      </c>
      <c r="BL254" s="17" t="s">
        <v>148</v>
      </c>
      <c r="BM254" s="232" t="s">
        <v>668</v>
      </c>
    </row>
    <row r="255" s="1" customFormat="1">
      <c r="B255" s="38"/>
      <c r="C255" s="39"/>
      <c r="D255" s="234" t="s">
        <v>150</v>
      </c>
      <c r="E255" s="39"/>
      <c r="F255" s="235" t="s">
        <v>667</v>
      </c>
      <c r="G255" s="39"/>
      <c r="H255" s="39"/>
      <c r="I255" s="147"/>
      <c r="J255" s="39"/>
      <c r="K255" s="39"/>
      <c r="L255" s="43"/>
      <c r="M255" s="236"/>
      <c r="N255" s="83"/>
      <c r="O255" s="83"/>
      <c r="P255" s="83"/>
      <c r="Q255" s="83"/>
      <c r="R255" s="83"/>
      <c r="S255" s="83"/>
      <c r="T255" s="84"/>
      <c r="AT255" s="17" t="s">
        <v>150</v>
      </c>
      <c r="AU255" s="17" t="s">
        <v>83</v>
      </c>
    </row>
    <row r="256" s="1" customFormat="1" ht="16.5" customHeight="1">
      <c r="B256" s="38"/>
      <c r="C256" s="221" t="s">
        <v>669</v>
      </c>
      <c r="D256" s="221" t="s">
        <v>143</v>
      </c>
      <c r="E256" s="222" t="s">
        <v>670</v>
      </c>
      <c r="F256" s="223" t="s">
        <v>671</v>
      </c>
      <c r="G256" s="224" t="s">
        <v>277</v>
      </c>
      <c r="H256" s="225">
        <v>1</v>
      </c>
      <c r="I256" s="226"/>
      <c r="J256" s="227">
        <f>ROUND(I256*H256,2)</f>
        <v>0</v>
      </c>
      <c r="K256" s="223" t="s">
        <v>296</v>
      </c>
      <c r="L256" s="43"/>
      <c r="M256" s="228" t="s">
        <v>19</v>
      </c>
      <c r="N256" s="229" t="s">
        <v>47</v>
      </c>
      <c r="O256" s="83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AR256" s="232" t="s">
        <v>148</v>
      </c>
      <c r="AT256" s="232" t="s">
        <v>143</v>
      </c>
      <c r="AU256" s="232" t="s">
        <v>83</v>
      </c>
      <c r="AY256" s="17" t="s">
        <v>141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7" t="s">
        <v>83</v>
      </c>
      <c r="BK256" s="233">
        <f>ROUND(I256*H256,2)</f>
        <v>0</v>
      </c>
      <c r="BL256" s="17" t="s">
        <v>148</v>
      </c>
      <c r="BM256" s="232" t="s">
        <v>672</v>
      </c>
    </row>
    <row r="257" s="1" customFormat="1">
      <c r="B257" s="38"/>
      <c r="C257" s="39"/>
      <c r="D257" s="234" t="s">
        <v>150</v>
      </c>
      <c r="E257" s="39"/>
      <c r="F257" s="235" t="s">
        <v>671</v>
      </c>
      <c r="G257" s="39"/>
      <c r="H257" s="39"/>
      <c r="I257" s="147"/>
      <c r="J257" s="39"/>
      <c r="K257" s="39"/>
      <c r="L257" s="43"/>
      <c r="M257" s="236"/>
      <c r="N257" s="83"/>
      <c r="O257" s="83"/>
      <c r="P257" s="83"/>
      <c r="Q257" s="83"/>
      <c r="R257" s="83"/>
      <c r="S257" s="83"/>
      <c r="T257" s="84"/>
      <c r="AT257" s="17" t="s">
        <v>150</v>
      </c>
      <c r="AU257" s="17" t="s">
        <v>83</v>
      </c>
    </row>
    <row r="258" s="1" customFormat="1" ht="16.5" customHeight="1">
      <c r="B258" s="38"/>
      <c r="C258" s="221" t="s">
        <v>673</v>
      </c>
      <c r="D258" s="221" t="s">
        <v>143</v>
      </c>
      <c r="E258" s="222" t="s">
        <v>674</v>
      </c>
      <c r="F258" s="223" t="s">
        <v>675</v>
      </c>
      <c r="G258" s="224" t="s">
        <v>277</v>
      </c>
      <c r="H258" s="225">
        <v>2</v>
      </c>
      <c r="I258" s="226"/>
      <c r="J258" s="227">
        <f>ROUND(I258*H258,2)</f>
        <v>0</v>
      </c>
      <c r="K258" s="223" t="s">
        <v>296</v>
      </c>
      <c r="L258" s="43"/>
      <c r="M258" s="228" t="s">
        <v>19</v>
      </c>
      <c r="N258" s="229" t="s">
        <v>47</v>
      </c>
      <c r="O258" s="83"/>
      <c r="P258" s="230">
        <f>O258*H258</f>
        <v>0</v>
      </c>
      <c r="Q258" s="230">
        <v>0</v>
      </c>
      <c r="R258" s="230">
        <f>Q258*H258</f>
        <v>0</v>
      </c>
      <c r="S258" s="230">
        <v>0</v>
      </c>
      <c r="T258" s="231">
        <f>S258*H258</f>
        <v>0</v>
      </c>
      <c r="AR258" s="232" t="s">
        <v>148</v>
      </c>
      <c r="AT258" s="232" t="s">
        <v>143</v>
      </c>
      <c r="AU258" s="232" t="s">
        <v>83</v>
      </c>
      <c r="AY258" s="17" t="s">
        <v>141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7" t="s">
        <v>83</v>
      </c>
      <c r="BK258" s="233">
        <f>ROUND(I258*H258,2)</f>
        <v>0</v>
      </c>
      <c r="BL258" s="17" t="s">
        <v>148</v>
      </c>
      <c r="BM258" s="232" t="s">
        <v>676</v>
      </c>
    </row>
    <row r="259" s="1" customFormat="1">
      <c r="B259" s="38"/>
      <c r="C259" s="39"/>
      <c r="D259" s="234" t="s">
        <v>150</v>
      </c>
      <c r="E259" s="39"/>
      <c r="F259" s="235" t="s">
        <v>675</v>
      </c>
      <c r="G259" s="39"/>
      <c r="H259" s="39"/>
      <c r="I259" s="147"/>
      <c r="J259" s="39"/>
      <c r="K259" s="39"/>
      <c r="L259" s="43"/>
      <c r="M259" s="236"/>
      <c r="N259" s="83"/>
      <c r="O259" s="83"/>
      <c r="P259" s="83"/>
      <c r="Q259" s="83"/>
      <c r="R259" s="83"/>
      <c r="S259" s="83"/>
      <c r="T259" s="84"/>
      <c r="AT259" s="17" t="s">
        <v>150</v>
      </c>
      <c r="AU259" s="17" t="s">
        <v>83</v>
      </c>
    </row>
    <row r="260" s="1" customFormat="1" ht="16.5" customHeight="1">
      <c r="B260" s="38"/>
      <c r="C260" s="221" t="s">
        <v>677</v>
      </c>
      <c r="D260" s="221" t="s">
        <v>143</v>
      </c>
      <c r="E260" s="222" t="s">
        <v>678</v>
      </c>
      <c r="F260" s="223" t="s">
        <v>679</v>
      </c>
      <c r="G260" s="224" t="s">
        <v>277</v>
      </c>
      <c r="H260" s="225">
        <v>1</v>
      </c>
      <c r="I260" s="226"/>
      <c r="J260" s="227">
        <f>ROUND(I260*H260,2)</f>
        <v>0</v>
      </c>
      <c r="K260" s="223" t="s">
        <v>296</v>
      </c>
      <c r="L260" s="43"/>
      <c r="M260" s="228" t="s">
        <v>19</v>
      </c>
      <c r="N260" s="229" t="s">
        <v>47</v>
      </c>
      <c r="O260" s="83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AR260" s="232" t="s">
        <v>148</v>
      </c>
      <c r="AT260" s="232" t="s">
        <v>143</v>
      </c>
      <c r="AU260" s="232" t="s">
        <v>83</v>
      </c>
      <c r="AY260" s="17" t="s">
        <v>141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7" t="s">
        <v>83</v>
      </c>
      <c r="BK260" s="233">
        <f>ROUND(I260*H260,2)</f>
        <v>0</v>
      </c>
      <c r="BL260" s="17" t="s">
        <v>148</v>
      </c>
      <c r="BM260" s="232" t="s">
        <v>680</v>
      </c>
    </row>
    <row r="261" s="1" customFormat="1">
      <c r="B261" s="38"/>
      <c r="C261" s="39"/>
      <c r="D261" s="234" t="s">
        <v>150</v>
      </c>
      <c r="E261" s="39"/>
      <c r="F261" s="235" t="s">
        <v>679</v>
      </c>
      <c r="G261" s="39"/>
      <c r="H261" s="39"/>
      <c r="I261" s="147"/>
      <c r="J261" s="39"/>
      <c r="K261" s="39"/>
      <c r="L261" s="43"/>
      <c r="M261" s="236"/>
      <c r="N261" s="83"/>
      <c r="O261" s="83"/>
      <c r="P261" s="83"/>
      <c r="Q261" s="83"/>
      <c r="R261" s="83"/>
      <c r="S261" s="83"/>
      <c r="T261" s="84"/>
      <c r="AT261" s="17" t="s">
        <v>150</v>
      </c>
      <c r="AU261" s="17" t="s">
        <v>83</v>
      </c>
    </row>
    <row r="262" s="1" customFormat="1" ht="16.5" customHeight="1">
      <c r="B262" s="38"/>
      <c r="C262" s="221" t="s">
        <v>681</v>
      </c>
      <c r="D262" s="221" t="s">
        <v>143</v>
      </c>
      <c r="E262" s="222" t="s">
        <v>682</v>
      </c>
      <c r="F262" s="223" t="s">
        <v>683</v>
      </c>
      <c r="G262" s="224" t="s">
        <v>277</v>
      </c>
      <c r="H262" s="225">
        <v>13</v>
      </c>
      <c r="I262" s="226"/>
      <c r="J262" s="227">
        <f>ROUND(I262*H262,2)</f>
        <v>0</v>
      </c>
      <c r="K262" s="223" t="s">
        <v>296</v>
      </c>
      <c r="L262" s="43"/>
      <c r="M262" s="228" t="s">
        <v>19</v>
      </c>
      <c r="N262" s="229" t="s">
        <v>47</v>
      </c>
      <c r="O262" s="83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AR262" s="232" t="s">
        <v>148</v>
      </c>
      <c r="AT262" s="232" t="s">
        <v>143</v>
      </c>
      <c r="AU262" s="232" t="s">
        <v>83</v>
      </c>
      <c r="AY262" s="17" t="s">
        <v>141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7" t="s">
        <v>83</v>
      </c>
      <c r="BK262" s="233">
        <f>ROUND(I262*H262,2)</f>
        <v>0</v>
      </c>
      <c r="BL262" s="17" t="s">
        <v>148</v>
      </c>
      <c r="BM262" s="232" t="s">
        <v>684</v>
      </c>
    </row>
    <row r="263" s="1" customFormat="1">
      <c r="B263" s="38"/>
      <c r="C263" s="39"/>
      <c r="D263" s="234" t="s">
        <v>150</v>
      </c>
      <c r="E263" s="39"/>
      <c r="F263" s="235" t="s">
        <v>683</v>
      </c>
      <c r="G263" s="39"/>
      <c r="H263" s="39"/>
      <c r="I263" s="147"/>
      <c r="J263" s="39"/>
      <c r="K263" s="39"/>
      <c r="L263" s="43"/>
      <c r="M263" s="236"/>
      <c r="N263" s="83"/>
      <c r="O263" s="83"/>
      <c r="P263" s="83"/>
      <c r="Q263" s="83"/>
      <c r="R263" s="83"/>
      <c r="S263" s="83"/>
      <c r="T263" s="84"/>
      <c r="AT263" s="17" t="s">
        <v>150</v>
      </c>
      <c r="AU263" s="17" t="s">
        <v>83</v>
      </c>
    </row>
    <row r="264" s="13" customFormat="1">
      <c r="B264" s="247"/>
      <c r="C264" s="248"/>
      <c r="D264" s="234" t="s">
        <v>152</v>
      </c>
      <c r="E264" s="249" t="s">
        <v>19</v>
      </c>
      <c r="F264" s="250" t="s">
        <v>685</v>
      </c>
      <c r="G264" s="248"/>
      <c r="H264" s="251">
        <v>13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152</v>
      </c>
      <c r="AU264" s="257" t="s">
        <v>83</v>
      </c>
      <c r="AV264" s="13" t="s">
        <v>85</v>
      </c>
      <c r="AW264" s="13" t="s">
        <v>37</v>
      </c>
      <c r="AX264" s="13" t="s">
        <v>76</v>
      </c>
      <c r="AY264" s="257" t="s">
        <v>141</v>
      </c>
    </row>
    <row r="265" s="14" customFormat="1">
      <c r="B265" s="258"/>
      <c r="C265" s="259"/>
      <c r="D265" s="234" t="s">
        <v>152</v>
      </c>
      <c r="E265" s="260" t="s">
        <v>19</v>
      </c>
      <c r="F265" s="261" t="s">
        <v>155</v>
      </c>
      <c r="G265" s="259"/>
      <c r="H265" s="262">
        <v>13</v>
      </c>
      <c r="I265" s="263"/>
      <c r="J265" s="259"/>
      <c r="K265" s="259"/>
      <c r="L265" s="264"/>
      <c r="M265" s="265"/>
      <c r="N265" s="266"/>
      <c r="O265" s="266"/>
      <c r="P265" s="266"/>
      <c r="Q265" s="266"/>
      <c r="R265" s="266"/>
      <c r="S265" s="266"/>
      <c r="T265" s="267"/>
      <c r="AT265" s="268" t="s">
        <v>152</v>
      </c>
      <c r="AU265" s="268" t="s">
        <v>83</v>
      </c>
      <c r="AV265" s="14" t="s">
        <v>148</v>
      </c>
      <c r="AW265" s="14" t="s">
        <v>37</v>
      </c>
      <c r="AX265" s="14" t="s">
        <v>83</v>
      </c>
      <c r="AY265" s="268" t="s">
        <v>141</v>
      </c>
    </row>
    <row r="266" s="1" customFormat="1" ht="16.5" customHeight="1">
      <c r="B266" s="38"/>
      <c r="C266" s="221" t="s">
        <v>686</v>
      </c>
      <c r="D266" s="221" t="s">
        <v>143</v>
      </c>
      <c r="E266" s="222" t="s">
        <v>687</v>
      </c>
      <c r="F266" s="223" t="s">
        <v>688</v>
      </c>
      <c r="G266" s="224" t="s">
        <v>277</v>
      </c>
      <c r="H266" s="225">
        <v>1</v>
      </c>
      <c r="I266" s="226"/>
      <c r="J266" s="227">
        <f>ROUND(I266*H266,2)</f>
        <v>0</v>
      </c>
      <c r="K266" s="223" t="s">
        <v>296</v>
      </c>
      <c r="L266" s="43"/>
      <c r="M266" s="228" t="s">
        <v>19</v>
      </c>
      <c r="N266" s="229" t="s">
        <v>47</v>
      </c>
      <c r="O266" s="83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AR266" s="232" t="s">
        <v>148</v>
      </c>
      <c r="AT266" s="232" t="s">
        <v>143</v>
      </c>
      <c r="AU266" s="232" t="s">
        <v>83</v>
      </c>
      <c r="AY266" s="17" t="s">
        <v>141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7" t="s">
        <v>83</v>
      </c>
      <c r="BK266" s="233">
        <f>ROUND(I266*H266,2)</f>
        <v>0</v>
      </c>
      <c r="BL266" s="17" t="s">
        <v>148</v>
      </c>
      <c r="BM266" s="232" t="s">
        <v>689</v>
      </c>
    </row>
    <row r="267" s="1" customFormat="1">
      <c r="B267" s="38"/>
      <c r="C267" s="39"/>
      <c r="D267" s="234" t="s">
        <v>150</v>
      </c>
      <c r="E267" s="39"/>
      <c r="F267" s="235" t="s">
        <v>688</v>
      </c>
      <c r="G267" s="39"/>
      <c r="H267" s="39"/>
      <c r="I267" s="147"/>
      <c r="J267" s="39"/>
      <c r="K267" s="39"/>
      <c r="L267" s="43"/>
      <c r="M267" s="236"/>
      <c r="N267" s="83"/>
      <c r="O267" s="83"/>
      <c r="P267" s="83"/>
      <c r="Q267" s="83"/>
      <c r="R267" s="83"/>
      <c r="S267" s="83"/>
      <c r="T267" s="84"/>
      <c r="AT267" s="17" t="s">
        <v>150</v>
      </c>
      <c r="AU267" s="17" t="s">
        <v>83</v>
      </c>
    </row>
    <row r="268" s="1" customFormat="1" ht="16.5" customHeight="1">
      <c r="B268" s="38"/>
      <c r="C268" s="221" t="s">
        <v>690</v>
      </c>
      <c r="D268" s="221" t="s">
        <v>143</v>
      </c>
      <c r="E268" s="222" t="s">
        <v>691</v>
      </c>
      <c r="F268" s="223" t="s">
        <v>692</v>
      </c>
      <c r="G268" s="224" t="s">
        <v>267</v>
      </c>
      <c r="H268" s="225">
        <v>24</v>
      </c>
      <c r="I268" s="226"/>
      <c r="J268" s="227">
        <f>ROUND(I268*H268,2)</f>
        <v>0</v>
      </c>
      <c r="K268" s="223" t="s">
        <v>296</v>
      </c>
      <c r="L268" s="43"/>
      <c r="M268" s="228" t="s">
        <v>19</v>
      </c>
      <c r="N268" s="229" t="s">
        <v>47</v>
      </c>
      <c r="O268" s="83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AR268" s="232" t="s">
        <v>148</v>
      </c>
      <c r="AT268" s="232" t="s">
        <v>143</v>
      </c>
      <c r="AU268" s="232" t="s">
        <v>83</v>
      </c>
      <c r="AY268" s="17" t="s">
        <v>141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7" t="s">
        <v>83</v>
      </c>
      <c r="BK268" s="233">
        <f>ROUND(I268*H268,2)</f>
        <v>0</v>
      </c>
      <c r="BL268" s="17" t="s">
        <v>148</v>
      </c>
      <c r="BM268" s="232" t="s">
        <v>693</v>
      </c>
    </row>
    <row r="269" s="1" customFormat="1">
      <c r="B269" s="38"/>
      <c r="C269" s="39"/>
      <c r="D269" s="234" t="s">
        <v>150</v>
      </c>
      <c r="E269" s="39"/>
      <c r="F269" s="235" t="s">
        <v>692</v>
      </c>
      <c r="G269" s="39"/>
      <c r="H269" s="39"/>
      <c r="I269" s="147"/>
      <c r="J269" s="39"/>
      <c r="K269" s="39"/>
      <c r="L269" s="43"/>
      <c r="M269" s="236"/>
      <c r="N269" s="83"/>
      <c r="O269" s="83"/>
      <c r="P269" s="83"/>
      <c r="Q269" s="83"/>
      <c r="R269" s="83"/>
      <c r="S269" s="83"/>
      <c r="T269" s="84"/>
      <c r="AT269" s="17" t="s">
        <v>150</v>
      </c>
      <c r="AU269" s="17" t="s">
        <v>83</v>
      </c>
    </row>
    <row r="270" s="13" customFormat="1">
      <c r="B270" s="247"/>
      <c r="C270" s="248"/>
      <c r="D270" s="234" t="s">
        <v>152</v>
      </c>
      <c r="E270" s="249" t="s">
        <v>19</v>
      </c>
      <c r="F270" s="250" t="s">
        <v>694</v>
      </c>
      <c r="G270" s="248"/>
      <c r="H270" s="251">
        <v>24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AT270" s="257" t="s">
        <v>152</v>
      </c>
      <c r="AU270" s="257" t="s">
        <v>83</v>
      </c>
      <c r="AV270" s="13" t="s">
        <v>85</v>
      </c>
      <c r="AW270" s="13" t="s">
        <v>37</v>
      </c>
      <c r="AX270" s="13" t="s">
        <v>76</v>
      </c>
      <c r="AY270" s="257" t="s">
        <v>141</v>
      </c>
    </row>
    <row r="271" s="14" customFormat="1">
      <c r="B271" s="258"/>
      <c r="C271" s="259"/>
      <c r="D271" s="234" t="s">
        <v>152</v>
      </c>
      <c r="E271" s="260" t="s">
        <v>19</v>
      </c>
      <c r="F271" s="261" t="s">
        <v>155</v>
      </c>
      <c r="G271" s="259"/>
      <c r="H271" s="262">
        <v>24</v>
      </c>
      <c r="I271" s="263"/>
      <c r="J271" s="259"/>
      <c r="K271" s="259"/>
      <c r="L271" s="264"/>
      <c r="M271" s="265"/>
      <c r="N271" s="266"/>
      <c r="O271" s="266"/>
      <c r="P271" s="266"/>
      <c r="Q271" s="266"/>
      <c r="R271" s="266"/>
      <c r="S271" s="266"/>
      <c r="T271" s="267"/>
      <c r="AT271" s="268" t="s">
        <v>152</v>
      </c>
      <c r="AU271" s="268" t="s">
        <v>83</v>
      </c>
      <c r="AV271" s="14" t="s">
        <v>148</v>
      </c>
      <c r="AW271" s="14" t="s">
        <v>37</v>
      </c>
      <c r="AX271" s="14" t="s">
        <v>83</v>
      </c>
      <c r="AY271" s="268" t="s">
        <v>141</v>
      </c>
    </row>
    <row r="272" s="1" customFormat="1" ht="16.5" customHeight="1">
      <c r="B272" s="38"/>
      <c r="C272" s="221" t="s">
        <v>695</v>
      </c>
      <c r="D272" s="221" t="s">
        <v>143</v>
      </c>
      <c r="E272" s="222" t="s">
        <v>696</v>
      </c>
      <c r="F272" s="223" t="s">
        <v>697</v>
      </c>
      <c r="G272" s="224" t="s">
        <v>267</v>
      </c>
      <c r="H272" s="225">
        <v>34</v>
      </c>
      <c r="I272" s="226"/>
      <c r="J272" s="227">
        <f>ROUND(I272*H272,2)</f>
        <v>0</v>
      </c>
      <c r="K272" s="223" t="s">
        <v>296</v>
      </c>
      <c r="L272" s="43"/>
      <c r="M272" s="228" t="s">
        <v>19</v>
      </c>
      <c r="N272" s="229" t="s">
        <v>47</v>
      </c>
      <c r="O272" s="83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AR272" s="232" t="s">
        <v>148</v>
      </c>
      <c r="AT272" s="232" t="s">
        <v>143</v>
      </c>
      <c r="AU272" s="232" t="s">
        <v>83</v>
      </c>
      <c r="AY272" s="17" t="s">
        <v>141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7" t="s">
        <v>83</v>
      </c>
      <c r="BK272" s="233">
        <f>ROUND(I272*H272,2)</f>
        <v>0</v>
      </c>
      <c r="BL272" s="17" t="s">
        <v>148</v>
      </c>
      <c r="BM272" s="232" t="s">
        <v>698</v>
      </c>
    </row>
    <row r="273" s="1" customFormat="1">
      <c r="B273" s="38"/>
      <c r="C273" s="39"/>
      <c r="D273" s="234" t="s">
        <v>150</v>
      </c>
      <c r="E273" s="39"/>
      <c r="F273" s="235" t="s">
        <v>697</v>
      </c>
      <c r="G273" s="39"/>
      <c r="H273" s="39"/>
      <c r="I273" s="147"/>
      <c r="J273" s="39"/>
      <c r="K273" s="39"/>
      <c r="L273" s="43"/>
      <c r="M273" s="236"/>
      <c r="N273" s="83"/>
      <c r="O273" s="83"/>
      <c r="P273" s="83"/>
      <c r="Q273" s="83"/>
      <c r="R273" s="83"/>
      <c r="S273" s="83"/>
      <c r="T273" s="84"/>
      <c r="AT273" s="17" t="s">
        <v>150</v>
      </c>
      <c r="AU273" s="17" t="s">
        <v>83</v>
      </c>
    </row>
    <row r="274" s="13" customFormat="1">
      <c r="B274" s="247"/>
      <c r="C274" s="248"/>
      <c r="D274" s="234" t="s">
        <v>152</v>
      </c>
      <c r="E274" s="249" t="s">
        <v>19</v>
      </c>
      <c r="F274" s="250" t="s">
        <v>699</v>
      </c>
      <c r="G274" s="248"/>
      <c r="H274" s="251">
        <v>34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AT274" s="257" t="s">
        <v>152</v>
      </c>
      <c r="AU274" s="257" t="s">
        <v>83</v>
      </c>
      <c r="AV274" s="13" t="s">
        <v>85</v>
      </c>
      <c r="AW274" s="13" t="s">
        <v>37</v>
      </c>
      <c r="AX274" s="13" t="s">
        <v>76</v>
      </c>
      <c r="AY274" s="257" t="s">
        <v>141</v>
      </c>
    </row>
    <row r="275" s="14" customFormat="1">
      <c r="B275" s="258"/>
      <c r="C275" s="259"/>
      <c r="D275" s="234" t="s">
        <v>152</v>
      </c>
      <c r="E275" s="260" t="s">
        <v>19</v>
      </c>
      <c r="F275" s="261" t="s">
        <v>155</v>
      </c>
      <c r="G275" s="259"/>
      <c r="H275" s="262">
        <v>34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7"/>
      <c r="AT275" s="268" t="s">
        <v>152</v>
      </c>
      <c r="AU275" s="268" t="s">
        <v>83</v>
      </c>
      <c r="AV275" s="14" t="s">
        <v>148</v>
      </c>
      <c r="AW275" s="14" t="s">
        <v>37</v>
      </c>
      <c r="AX275" s="14" t="s">
        <v>83</v>
      </c>
      <c r="AY275" s="268" t="s">
        <v>141</v>
      </c>
    </row>
    <row r="276" s="1" customFormat="1" ht="16.5" customHeight="1">
      <c r="B276" s="38"/>
      <c r="C276" s="221" t="s">
        <v>700</v>
      </c>
      <c r="D276" s="221" t="s">
        <v>143</v>
      </c>
      <c r="E276" s="222" t="s">
        <v>701</v>
      </c>
      <c r="F276" s="223" t="s">
        <v>702</v>
      </c>
      <c r="G276" s="224" t="s">
        <v>277</v>
      </c>
      <c r="H276" s="225">
        <v>2</v>
      </c>
      <c r="I276" s="226"/>
      <c r="J276" s="227">
        <f>ROUND(I276*H276,2)</f>
        <v>0</v>
      </c>
      <c r="K276" s="223" t="s">
        <v>296</v>
      </c>
      <c r="L276" s="43"/>
      <c r="M276" s="228" t="s">
        <v>19</v>
      </c>
      <c r="N276" s="229" t="s">
        <v>47</v>
      </c>
      <c r="O276" s="83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AR276" s="232" t="s">
        <v>148</v>
      </c>
      <c r="AT276" s="232" t="s">
        <v>143</v>
      </c>
      <c r="AU276" s="232" t="s">
        <v>83</v>
      </c>
      <c r="AY276" s="17" t="s">
        <v>141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7" t="s">
        <v>83</v>
      </c>
      <c r="BK276" s="233">
        <f>ROUND(I276*H276,2)</f>
        <v>0</v>
      </c>
      <c r="BL276" s="17" t="s">
        <v>148</v>
      </c>
      <c r="BM276" s="232" t="s">
        <v>703</v>
      </c>
    </row>
    <row r="277" s="1" customFormat="1">
      <c r="B277" s="38"/>
      <c r="C277" s="39"/>
      <c r="D277" s="234" t="s">
        <v>150</v>
      </c>
      <c r="E277" s="39"/>
      <c r="F277" s="235" t="s">
        <v>702</v>
      </c>
      <c r="G277" s="39"/>
      <c r="H277" s="39"/>
      <c r="I277" s="147"/>
      <c r="J277" s="39"/>
      <c r="K277" s="39"/>
      <c r="L277" s="43"/>
      <c r="M277" s="236"/>
      <c r="N277" s="83"/>
      <c r="O277" s="83"/>
      <c r="P277" s="83"/>
      <c r="Q277" s="83"/>
      <c r="R277" s="83"/>
      <c r="S277" s="83"/>
      <c r="T277" s="84"/>
      <c r="AT277" s="17" t="s">
        <v>150</v>
      </c>
      <c r="AU277" s="17" t="s">
        <v>83</v>
      </c>
    </row>
    <row r="278" s="1" customFormat="1" ht="16.5" customHeight="1">
      <c r="B278" s="38"/>
      <c r="C278" s="221" t="s">
        <v>704</v>
      </c>
      <c r="D278" s="221" t="s">
        <v>143</v>
      </c>
      <c r="E278" s="222" t="s">
        <v>705</v>
      </c>
      <c r="F278" s="223" t="s">
        <v>706</v>
      </c>
      <c r="G278" s="224" t="s">
        <v>267</v>
      </c>
      <c r="H278" s="225">
        <v>24</v>
      </c>
      <c r="I278" s="226"/>
      <c r="J278" s="227">
        <f>ROUND(I278*H278,2)</f>
        <v>0</v>
      </c>
      <c r="K278" s="223" t="s">
        <v>296</v>
      </c>
      <c r="L278" s="43"/>
      <c r="M278" s="228" t="s">
        <v>19</v>
      </c>
      <c r="N278" s="229" t="s">
        <v>47</v>
      </c>
      <c r="O278" s="83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AR278" s="232" t="s">
        <v>148</v>
      </c>
      <c r="AT278" s="232" t="s">
        <v>143</v>
      </c>
      <c r="AU278" s="232" t="s">
        <v>83</v>
      </c>
      <c r="AY278" s="17" t="s">
        <v>141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7" t="s">
        <v>83</v>
      </c>
      <c r="BK278" s="233">
        <f>ROUND(I278*H278,2)</f>
        <v>0</v>
      </c>
      <c r="BL278" s="17" t="s">
        <v>148</v>
      </c>
      <c r="BM278" s="232" t="s">
        <v>707</v>
      </c>
    </row>
    <row r="279" s="1" customFormat="1">
      <c r="B279" s="38"/>
      <c r="C279" s="39"/>
      <c r="D279" s="234" t="s">
        <v>150</v>
      </c>
      <c r="E279" s="39"/>
      <c r="F279" s="235" t="s">
        <v>706</v>
      </c>
      <c r="G279" s="39"/>
      <c r="H279" s="39"/>
      <c r="I279" s="147"/>
      <c r="J279" s="39"/>
      <c r="K279" s="39"/>
      <c r="L279" s="43"/>
      <c r="M279" s="236"/>
      <c r="N279" s="83"/>
      <c r="O279" s="83"/>
      <c r="P279" s="83"/>
      <c r="Q279" s="83"/>
      <c r="R279" s="83"/>
      <c r="S279" s="83"/>
      <c r="T279" s="84"/>
      <c r="AT279" s="17" t="s">
        <v>150</v>
      </c>
      <c r="AU279" s="17" t="s">
        <v>83</v>
      </c>
    </row>
    <row r="280" s="1" customFormat="1" ht="16.5" customHeight="1">
      <c r="B280" s="38"/>
      <c r="C280" s="221" t="s">
        <v>708</v>
      </c>
      <c r="D280" s="221" t="s">
        <v>143</v>
      </c>
      <c r="E280" s="222" t="s">
        <v>709</v>
      </c>
      <c r="F280" s="223" t="s">
        <v>710</v>
      </c>
      <c r="G280" s="224" t="s">
        <v>267</v>
      </c>
      <c r="H280" s="225">
        <v>34</v>
      </c>
      <c r="I280" s="226"/>
      <c r="J280" s="227">
        <f>ROUND(I280*H280,2)</f>
        <v>0</v>
      </c>
      <c r="K280" s="223" t="s">
        <v>296</v>
      </c>
      <c r="L280" s="43"/>
      <c r="M280" s="228" t="s">
        <v>19</v>
      </c>
      <c r="N280" s="229" t="s">
        <v>47</v>
      </c>
      <c r="O280" s="83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AR280" s="232" t="s">
        <v>148</v>
      </c>
      <c r="AT280" s="232" t="s">
        <v>143</v>
      </c>
      <c r="AU280" s="232" t="s">
        <v>83</v>
      </c>
      <c r="AY280" s="17" t="s">
        <v>141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7" t="s">
        <v>83</v>
      </c>
      <c r="BK280" s="233">
        <f>ROUND(I280*H280,2)</f>
        <v>0</v>
      </c>
      <c r="BL280" s="17" t="s">
        <v>148</v>
      </c>
      <c r="BM280" s="232" t="s">
        <v>711</v>
      </c>
    </row>
    <row r="281" s="1" customFormat="1">
      <c r="B281" s="38"/>
      <c r="C281" s="39"/>
      <c r="D281" s="234" t="s">
        <v>150</v>
      </c>
      <c r="E281" s="39"/>
      <c r="F281" s="235" t="s">
        <v>710</v>
      </c>
      <c r="G281" s="39"/>
      <c r="H281" s="39"/>
      <c r="I281" s="147"/>
      <c r="J281" s="39"/>
      <c r="K281" s="39"/>
      <c r="L281" s="43"/>
      <c r="M281" s="236"/>
      <c r="N281" s="83"/>
      <c r="O281" s="83"/>
      <c r="P281" s="83"/>
      <c r="Q281" s="83"/>
      <c r="R281" s="83"/>
      <c r="S281" s="83"/>
      <c r="T281" s="84"/>
      <c r="AT281" s="17" t="s">
        <v>150</v>
      </c>
      <c r="AU281" s="17" t="s">
        <v>83</v>
      </c>
    </row>
    <row r="282" s="1" customFormat="1" ht="16.5" customHeight="1">
      <c r="B282" s="38"/>
      <c r="C282" s="221" t="s">
        <v>712</v>
      </c>
      <c r="D282" s="221" t="s">
        <v>143</v>
      </c>
      <c r="E282" s="222" t="s">
        <v>713</v>
      </c>
      <c r="F282" s="223" t="s">
        <v>714</v>
      </c>
      <c r="G282" s="224" t="s">
        <v>277</v>
      </c>
      <c r="H282" s="225">
        <v>1</v>
      </c>
      <c r="I282" s="226"/>
      <c r="J282" s="227">
        <f>ROUND(I282*H282,2)</f>
        <v>0</v>
      </c>
      <c r="K282" s="223" t="s">
        <v>296</v>
      </c>
      <c r="L282" s="43"/>
      <c r="M282" s="228" t="s">
        <v>19</v>
      </c>
      <c r="N282" s="229" t="s">
        <v>47</v>
      </c>
      <c r="O282" s="83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AR282" s="232" t="s">
        <v>148</v>
      </c>
      <c r="AT282" s="232" t="s">
        <v>143</v>
      </c>
      <c r="AU282" s="232" t="s">
        <v>83</v>
      </c>
      <c r="AY282" s="17" t="s">
        <v>141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7" t="s">
        <v>83</v>
      </c>
      <c r="BK282" s="233">
        <f>ROUND(I282*H282,2)</f>
        <v>0</v>
      </c>
      <c r="BL282" s="17" t="s">
        <v>148</v>
      </c>
      <c r="BM282" s="232" t="s">
        <v>715</v>
      </c>
    </row>
    <row r="283" s="1" customFormat="1">
      <c r="B283" s="38"/>
      <c r="C283" s="39"/>
      <c r="D283" s="234" t="s">
        <v>150</v>
      </c>
      <c r="E283" s="39"/>
      <c r="F283" s="235" t="s">
        <v>714</v>
      </c>
      <c r="G283" s="39"/>
      <c r="H283" s="39"/>
      <c r="I283" s="147"/>
      <c r="J283" s="39"/>
      <c r="K283" s="39"/>
      <c r="L283" s="43"/>
      <c r="M283" s="236"/>
      <c r="N283" s="83"/>
      <c r="O283" s="83"/>
      <c r="P283" s="83"/>
      <c r="Q283" s="83"/>
      <c r="R283" s="83"/>
      <c r="S283" s="83"/>
      <c r="T283" s="84"/>
      <c r="AT283" s="17" t="s">
        <v>150</v>
      </c>
      <c r="AU283" s="17" t="s">
        <v>83</v>
      </c>
    </row>
    <row r="284" s="1" customFormat="1" ht="16.5" customHeight="1">
      <c r="B284" s="38"/>
      <c r="C284" s="221" t="s">
        <v>716</v>
      </c>
      <c r="D284" s="221" t="s">
        <v>143</v>
      </c>
      <c r="E284" s="222" t="s">
        <v>717</v>
      </c>
      <c r="F284" s="223" t="s">
        <v>718</v>
      </c>
      <c r="G284" s="224" t="s">
        <v>719</v>
      </c>
      <c r="H284" s="225">
        <v>1</v>
      </c>
      <c r="I284" s="226"/>
      <c r="J284" s="227">
        <f>ROUND(I284*H284,2)</f>
        <v>0</v>
      </c>
      <c r="K284" s="223" t="s">
        <v>296</v>
      </c>
      <c r="L284" s="43"/>
      <c r="M284" s="228" t="s">
        <v>19</v>
      </c>
      <c r="N284" s="229" t="s">
        <v>47</v>
      </c>
      <c r="O284" s="83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AR284" s="232" t="s">
        <v>148</v>
      </c>
      <c r="AT284" s="232" t="s">
        <v>143</v>
      </c>
      <c r="AU284" s="232" t="s">
        <v>83</v>
      </c>
      <c r="AY284" s="17" t="s">
        <v>141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7" t="s">
        <v>83</v>
      </c>
      <c r="BK284" s="233">
        <f>ROUND(I284*H284,2)</f>
        <v>0</v>
      </c>
      <c r="BL284" s="17" t="s">
        <v>148</v>
      </c>
      <c r="BM284" s="232" t="s">
        <v>720</v>
      </c>
    </row>
    <row r="285" s="1" customFormat="1">
      <c r="B285" s="38"/>
      <c r="C285" s="39"/>
      <c r="D285" s="234" t="s">
        <v>150</v>
      </c>
      <c r="E285" s="39"/>
      <c r="F285" s="235" t="s">
        <v>718</v>
      </c>
      <c r="G285" s="39"/>
      <c r="H285" s="39"/>
      <c r="I285" s="147"/>
      <c r="J285" s="39"/>
      <c r="K285" s="39"/>
      <c r="L285" s="43"/>
      <c r="M285" s="236"/>
      <c r="N285" s="83"/>
      <c r="O285" s="83"/>
      <c r="P285" s="83"/>
      <c r="Q285" s="83"/>
      <c r="R285" s="83"/>
      <c r="S285" s="83"/>
      <c r="T285" s="84"/>
      <c r="AT285" s="17" t="s">
        <v>150</v>
      </c>
      <c r="AU285" s="17" t="s">
        <v>83</v>
      </c>
    </row>
    <row r="286" s="1" customFormat="1" ht="16.5" customHeight="1">
      <c r="B286" s="38"/>
      <c r="C286" s="221" t="s">
        <v>721</v>
      </c>
      <c r="D286" s="221" t="s">
        <v>143</v>
      </c>
      <c r="E286" s="222" t="s">
        <v>722</v>
      </c>
      <c r="F286" s="223" t="s">
        <v>723</v>
      </c>
      <c r="G286" s="224" t="s">
        <v>719</v>
      </c>
      <c r="H286" s="225">
        <v>5</v>
      </c>
      <c r="I286" s="226"/>
      <c r="J286" s="227">
        <f>ROUND(I286*H286,2)</f>
        <v>0</v>
      </c>
      <c r="K286" s="223" t="s">
        <v>296</v>
      </c>
      <c r="L286" s="43"/>
      <c r="M286" s="228" t="s">
        <v>19</v>
      </c>
      <c r="N286" s="229" t="s">
        <v>47</v>
      </c>
      <c r="O286" s="83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AR286" s="232" t="s">
        <v>148</v>
      </c>
      <c r="AT286" s="232" t="s">
        <v>143</v>
      </c>
      <c r="AU286" s="232" t="s">
        <v>83</v>
      </c>
      <c r="AY286" s="17" t="s">
        <v>141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7" t="s">
        <v>83</v>
      </c>
      <c r="BK286" s="233">
        <f>ROUND(I286*H286,2)</f>
        <v>0</v>
      </c>
      <c r="BL286" s="17" t="s">
        <v>148</v>
      </c>
      <c r="BM286" s="232" t="s">
        <v>724</v>
      </c>
    </row>
    <row r="287" s="1" customFormat="1">
      <c r="B287" s="38"/>
      <c r="C287" s="39"/>
      <c r="D287" s="234" t="s">
        <v>150</v>
      </c>
      <c r="E287" s="39"/>
      <c r="F287" s="235" t="s">
        <v>723</v>
      </c>
      <c r="G287" s="39"/>
      <c r="H287" s="39"/>
      <c r="I287" s="147"/>
      <c r="J287" s="39"/>
      <c r="K287" s="39"/>
      <c r="L287" s="43"/>
      <c r="M287" s="236"/>
      <c r="N287" s="83"/>
      <c r="O287" s="83"/>
      <c r="P287" s="83"/>
      <c r="Q287" s="83"/>
      <c r="R287" s="83"/>
      <c r="S287" s="83"/>
      <c r="T287" s="84"/>
      <c r="AT287" s="17" t="s">
        <v>150</v>
      </c>
      <c r="AU287" s="17" t="s">
        <v>83</v>
      </c>
    </row>
    <row r="288" s="1" customFormat="1" ht="16.5" customHeight="1">
      <c r="B288" s="38"/>
      <c r="C288" s="221" t="s">
        <v>725</v>
      </c>
      <c r="D288" s="221" t="s">
        <v>143</v>
      </c>
      <c r="E288" s="222" t="s">
        <v>726</v>
      </c>
      <c r="F288" s="223" t="s">
        <v>727</v>
      </c>
      <c r="G288" s="224" t="s">
        <v>719</v>
      </c>
      <c r="H288" s="225">
        <v>5</v>
      </c>
      <c r="I288" s="226"/>
      <c r="J288" s="227">
        <f>ROUND(I288*H288,2)</f>
        <v>0</v>
      </c>
      <c r="K288" s="223" t="s">
        <v>296</v>
      </c>
      <c r="L288" s="43"/>
      <c r="M288" s="228" t="s">
        <v>19</v>
      </c>
      <c r="N288" s="229" t="s">
        <v>47</v>
      </c>
      <c r="O288" s="83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AR288" s="232" t="s">
        <v>148</v>
      </c>
      <c r="AT288" s="232" t="s">
        <v>143</v>
      </c>
      <c r="AU288" s="232" t="s">
        <v>83</v>
      </c>
      <c r="AY288" s="17" t="s">
        <v>141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7" t="s">
        <v>83</v>
      </c>
      <c r="BK288" s="233">
        <f>ROUND(I288*H288,2)</f>
        <v>0</v>
      </c>
      <c r="BL288" s="17" t="s">
        <v>148</v>
      </c>
      <c r="BM288" s="232" t="s">
        <v>728</v>
      </c>
    </row>
    <row r="289" s="1" customFormat="1">
      <c r="B289" s="38"/>
      <c r="C289" s="39"/>
      <c r="D289" s="234" t="s">
        <v>150</v>
      </c>
      <c r="E289" s="39"/>
      <c r="F289" s="235" t="s">
        <v>727</v>
      </c>
      <c r="G289" s="39"/>
      <c r="H289" s="39"/>
      <c r="I289" s="147"/>
      <c r="J289" s="39"/>
      <c r="K289" s="39"/>
      <c r="L289" s="43"/>
      <c r="M289" s="236"/>
      <c r="N289" s="83"/>
      <c r="O289" s="83"/>
      <c r="P289" s="83"/>
      <c r="Q289" s="83"/>
      <c r="R289" s="83"/>
      <c r="S289" s="83"/>
      <c r="T289" s="84"/>
      <c r="AT289" s="17" t="s">
        <v>150</v>
      </c>
      <c r="AU289" s="17" t="s">
        <v>83</v>
      </c>
    </row>
    <row r="290" s="1" customFormat="1" ht="16.5" customHeight="1">
      <c r="B290" s="38"/>
      <c r="C290" s="221" t="s">
        <v>729</v>
      </c>
      <c r="D290" s="221" t="s">
        <v>143</v>
      </c>
      <c r="E290" s="222" t="s">
        <v>730</v>
      </c>
      <c r="F290" s="223" t="s">
        <v>731</v>
      </c>
      <c r="G290" s="224" t="s">
        <v>732</v>
      </c>
      <c r="H290" s="286"/>
      <c r="I290" s="226"/>
      <c r="J290" s="227">
        <f>ROUND(I290*H290,2)</f>
        <v>0</v>
      </c>
      <c r="K290" s="223" t="s">
        <v>296</v>
      </c>
      <c r="L290" s="43"/>
      <c r="M290" s="228" t="s">
        <v>19</v>
      </c>
      <c r="N290" s="229" t="s">
        <v>47</v>
      </c>
      <c r="O290" s="83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AR290" s="232" t="s">
        <v>148</v>
      </c>
      <c r="AT290" s="232" t="s">
        <v>143</v>
      </c>
      <c r="AU290" s="232" t="s">
        <v>83</v>
      </c>
      <c r="AY290" s="17" t="s">
        <v>141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7" t="s">
        <v>83</v>
      </c>
      <c r="BK290" s="233">
        <f>ROUND(I290*H290,2)</f>
        <v>0</v>
      </c>
      <c r="BL290" s="17" t="s">
        <v>148</v>
      </c>
      <c r="BM290" s="232" t="s">
        <v>733</v>
      </c>
    </row>
    <row r="291" s="1" customFormat="1">
      <c r="B291" s="38"/>
      <c r="C291" s="39"/>
      <c r="D291" s="234" t="s">
        <v>150</v>
      </c>
      <c r="E291" s="39"/>
      <c r="F291" s="235" t="s">
        <v>731</v>
      </c>
      <c r="G291" s="39"/>
      <c r="H291" s="39"/>
      <c r="I291" s="147"/>
      <c r="J291" s="39"/>
      <c r="K291" s="39"/>
      <c r="L291" s="43"/>
      <c r="M291" s="236"/>
      <c r="N291" s="83"/>
      <c r="O291" s="83"/>
      <c r="P291" s="83"/>
      <c r="Q291" s="83"/>
      <c r="R291" s="83"/>
      <c r="S291" s="83"/>
      <c r="T291" s="84"/>
      <c r="AT291" s="17" t="s">
        <v>150</v>
      </c>
      <c r="AU291" s="17" t="s">
        <v>83</v>
      </c>
    </row>
    <row r="292" s="1" customFormat="1" ht="16.5" customHeight="1">
      <c r="B292" s="38"/>
      <c r="C292" s="221" t="s">
        <v>734</v>
      </c>
      <c r="D292" s="221" t="s">
        <v>143</v>
      </c>
      <c r="E292" s="222" t="s">
        <v>735</v>
      </c>
      <c r="F292" s="223" t="s">
        <v>736</v>
      </c>
      <c r="G292" s="224" t="s">
        <v>732</v>
      </c>
      <c r="H292" s="286"/>
      <c r="I292" s="226"/>
      <c r="J292" s="227">
        <f>ROUND(I292*H292,2)</f>
        <v>0</v>
      </c>
      <c r="K292" s="223" t="s">
        <v>296</v>
      </c>
      <c r="L292" s="43"/>
      <c r="M292" s="228" t="s">
        <v>19</v>
      </c>
      <c r="N292" s="229" t="s">
        <v>47</v>
      </c>
      <c r="O292" s="83"/>
      <c r="P292" s="230">
        <f>O292*H292</f>
        <v>0</v>
      </c>
      <c r="Q292" s="230">
        <v>0</v>
      </c>
      <c r="R292" s="230">
        <f>Q292*H292</f>
        <v>0</v>
      </c>
      <c r="S292" s="230">
        <v>0</v>
      </c>
      <c r="T292" s="231">
        <f>S292*H292</f>
        <v>0</v>
      </c>
      <c r="AR292" s="232" t="s">
        <v>148</v>
      </c>
      <c r="AT292" s="232" t="s">
        <v>143</v>
      </c>
      <c r="AU292" s="232" t="s">
        <v>83</v>
      </c>
      <c r="AY292" s="17" t="s">
        <v>141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7" t="s">
        <v>83</v>
      </c>
      <c r="BK292" s="233">
        <f>ROUND(I292*H292,2)</f>
        <v>0</v>
      </c>
      <c r="BL292" s="17" t="s">
        <v>148</v>
      </c>
      <c r="BM292" s="232" t="s">
        <v>737</v>
      </c>
    </row>
    <row r="293" s="1" customFormat="1">
      <c r="B293" s="38"/>
      <c r="C293" s="39"/>
      <c r="D293" s="234" t="s">
        <v>150</v>
      </c>
      <c r="E293" s="39"/>
      <c r="F293" s="235" t="s">
        <v>736</v>
      </c>
      <c r="G293" s="39"/>
      <c r="H293" s="39"/>
      <c r="I293" s="147"/>
      <c r="J293" s="39"/>
      <c r="K293" s="39"/>
      <c r="L293" s="43"/>
      <c r="M293" s="236"/>
      <c r="N293" s="83"/>
      <c r="O293" s="83"/>
      <c r="P293" s="83"/>
      <c r="Q293" s="83"/>
      <c r="R293" s="83"/>
      <c r="S293" s="83"/>
      <c r="T293" s="84"/>
      <c r="AT293" s="17" t="s">
        <v>150</v>
      </c>
      <c r="AU293" s="17" t="s">
        <v>83</v>
      </c>
    </row>
    <row r="294" s="1" customFormat="1" ht="16.5" customHeight="1">
      <c r="B294" s="38"/>
      <c r="C294" s="221" t="s">
        <v>738</v>
      </c>
      <c r="D294" s="221" t="s">
        <v>143</v>
      </c>
      <c r="E294" s="222" t="s">
        <v>739</v>
      </c>
      <c r="F294" s="223" t="s">
        <v>740</v>
      </c>
      <c r="G294" s="224" t="s">
        <v>732</v>
      </c>
      <c r="H294" s="286"/>
      <c r="I294" s="226"/>
      <c r="J294" s="227">
        <f>ROUND(I294*H294,2)</f>
        <v>0</v>
      </c>
      <c r="K294" s="223" t="s">
        <v>296</v>
      </c>
      <c r="L294" s="43"/>
      <c r="M294" s="228" t="s">
        <v>19</v>
      </c>
      <c r="N294" s="229" t="s">
        <v>47</v>
      </c>
      <c r="O294" s="83"/>
      <c r="P294" s="230">
        <f>O294*H294</f>
        <v>0</v>
      </c>
      <c r="Q294" s="230">
        <v>0</v>
      </c>
      <c r="R294" s="230">
        <f>Q294*H294</f>
        <v>0</v>
      </c>
      <c r="S294" s="230">
        <v>0</v>
      </c>
      <c r="T294" s="231">
        <f>S294*H294</f>
        <v>0</v>
      </c>
      <c r="AR294" s="232" t="s">
        <v>148</v>
      </c>
      <c r="AT294" s="232" t="s">
        <v>143</v>
      </c>
      <c r="AU294" s="232" t="s">
        <v>83</v>
      </c>
      <c r="AY294" s="17" t="s">
        <v>141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7" t="s">
        <v>83</v>
      </c>
      <c r="BK294" s="233">
        <f>ROUND(I294*H294,2)</f>
        <v>0</v>
      </c>
      <c r="BL294" s="17" t="s">
        <v>148</v>
      </c>
      <c r="BM294" s="232" t="s">
        <v>741</v>
      </c>
    </row>
    <row r="295" s="1" customFormat="1">
      <c r="B295" s="38"/>
      <c r="C295" s="39"/>
      <c r="D295" s="234" t="s">
        <v>150</v>
      </c>
      <c r="E295" s="39"/>
      <c r="F295" s="235" t="s">
        <v>740</v>
      </c>
      <c r="G295" s="39"/>
      <c r="H295" s="39"/>
      <c r="I295" s="147"/>
      <c r="J295" s="39"/>
      <c r="K295" s="39"/>
      <c r="L295" s="43"/>
      <c r="M295" s="236"/>
      <c r="N295" s="83"/>
      <c r="O295" s="83"/>
      <c r="P295" s="83"/>
      <c r="Q295" s="83"/>
      <c r="R295" s="83"/>
      <c r="S295" s="83"/>
      <c r="T295" s="84"/>
      <c r="AT295" s="17" t="s">
        <v>150</v>
      </c>
      <c r="AU295" s="17" t="s">
        <v>83</v>
      </c>
    </row>
    <row r="296" s="11" customFormat="1" ht="25.92" customHeight="1">
      <c r="B296" s="205"/>
      <c r="C296" s="206"/>
      <c r="D296" s="207" t="s">
        <v>75</v>
      </c>
      <c r="E296" s="208" t="s">
        <v>407</v>
      </c>
      <c r="F296" s="208" t="s">
        <v>742</v>
      </c>
      <c r="G296" s="206"/>
      <c r="H296" s="206"/>
      <c r="I296" s="209"/>
      <c r="J296" s="210">
        <f>BK296</f>
        <v>0</v>
      </c>
      <c r="K296" s="206"/>
      <c r="L296" s="211"/>
      <c r="M296" s="212"/>
      <c r="N296" s="213"/>
      <c r="O296" s="213"/>
      <c r="P296" s="214">
        <f>SUM(P297:P410)</f>
        <v>0</v>
      </c>
      <c r="Q296" s="213"/>
      <c r="R296" s="214">
        <f>SUM(R297:R410)</f>
        <v>0</v>
      </c>
      <c r="S296" s="213"/>
      <c r="T296" s="215">
        <f>SUM(T297:T410)</f>
        <v>0</v>
      </c>
      <c r="AR296" s="216" t="s">
        <v>83</v>
      </c>
      <c r="AT296" s="217" t="s">
        <v>75</v>
      </c>
      <c r="AU296" s="217" t="s">
        <v>76</v>
      </c>
      <c r="AY296" s="216" t="s">
        <v>141</v>
      </c>
      <c r="BK296" s="218">
        <f>SUM(BK297:BK410)</f>
        <v>0</v>
      </c>
    </row>
    <row r="297" s="1" customFormat="1" ht="16.5" customHeight="1">
      <c r="B297" s="38"/>
      <c r="C297" s="221" t="s">
        <v>743</v>
      </c>
      <c r="D297" s="221" t="s">
        <v>143</v>
      </c>
      <c r="E297" s="222" t="s">
        <v>744</v>
      </c>
      <c r="F297" s="223" t="s">
        <v>745</v>
      </c>
      <c r="G297" s="224" t="s">
        <v>277</v>
      </c>
      <c r="H297" s="225">
        <v>4</v>
      </c>
      <c r="I297" s="226"/>
      <c r="J297" s="227">
        <f>ROUND(I297*H297,2)</f>
        <v>0</v>
      </c>
      <c r="K297" s="223" t="s">
        <v>296</v>
      </c>
      <c r="L297" s="43"/>
      <c r="M297" s="228" t="s">
        <v>19</v>
      </c>
      <c r="N297" s="229" t="s">
        <v>47</v>
      </c>
      <c r="O297" s="83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AR297" s="232" t="s">
        <v>148</v>
      </c>
      <c r="AT297" s="232" t="s">
        <v>143</v>
      </c>
      <c r="AU297" s="232" t="s">
        <v>83</v>
      </c>
      <c r="AY297" s="17" t="s">
        <v>141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7" t="s">
        <v>83</v>
      </c>
      <c r="BK297" s="233">
        <f>ROUND(I297*H297,2)</f>
        <v>0</v>
      </c>
      <c r="BL297" s="17" t="s">
        <v>148</v>
      </c>
      <c r="BM297" s="232" t="s">
        <v>746</v>
      </c>
    </row>
    <row r="298" s="1" customFormat="1">
      <c r="B298" s="38"/>
      <c r="C298" s="39"/>
      <c r="D298" s="234" t="s">
        <v>150</v>
      </c>
      <c r="E298" s="39"/>
      <c r="F298" s="235" t="s">
        <v>745</v>
      </c>
      <c r="G298" s="39"/>
      <c r="H298" s="39"/>
      <c r="I298" s="147"/>
      <c r="J298" s="39"/>
      <c r="K298" s="39"/>
      <c r="L298" s="43"/>
      <c r="M298" s="236"/>
      <c r="N298" s="83"/>
      <c r="O298" s="83"/>
      <c r="P298" s="83"/>
      <c r="Q298" s="83"/>
      <c r="R298" s="83"/>
      <c r="S298" s="83"/>
      <c r="T298" s="84"/>
      <c r="AT298" s="17" t="s">
        <v>150</v>
      </c>
      <c r="AU298" s="17" t="s">
        <v>83</v>
      </c>
    </row>
    <row r="299" s="1" customFormat="1" ht="16.5" customHeight="1">
      <c r="B299" s="38"/>
      <c r="C299" s="221" t="s">
        <v>747</v>
      </c>
      <c r="D299" s="221" t="s">
        <v>143</v>
      </c>
      <c r="E299" s="222" t="s">
        <v>748</v>
      </c>
      <c r="F299" s="223" t="s">
        <v>749</v>
      </c>
      <c r="G299" s="224" t="s">
        <v>277</v>
      </c>
      <c r="H299" s="225">
        <v>1</v>
      </c>
      <c r="I299" s="226"/>
      <c r="J299" s="227">
        <f>ROUND(I299*H299,2)</f>
        <v>0</v>
      </c>
      <c r="K299" s="223" t="s">
        <v>296</v>
      </c>
      <c r="L299" s="43"/>
      <c r="M299" s="228" t="s">
        <v>19</v>
      </c>
      <c r="N299" s="229" t="s">
        <v>47</v>
      </c>
      <c r="O299" s="83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AR299" s="232" t="s">
        <v>148</v>
      </c>
      <c r="AT299" s="232" t="s">
        <v>143</v>
      </c>
      <c r="AU299" s="232" t="s">
        <v>83</v>
      </c>
      <c r="AY299" s="17" t="s">
        <v>141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7" t="s">
        <v>83</v>
      </c>
      <c r="BK299" s="233">
        <f>ROUND(I299*H299,2)</f>
        <v>0</v>
      </c>
      <c r="BL299" s="17" t="s">
        <v>148</v>
      </c>
      <c r="BM299" s="232" t="s">
        <v>750</v>
      </c>
    </row>
    <row r="300" s="1" customFormat="1">
      <c r="B300" s="38"/>
      <c r="C300" s="39"/>
      <c r="D300" s="234" t="s">
        <v>150</v>
      </c>
      <c r="E300" s="39"/>
      <c r="F300" s="235" t="s">
        <v>749</v>
      </c>
      <c r="G300" s="39"/>
      <c r="H300" s="39"/>
      <c r="I300" s="147"/>
      <c r="J300" s="39"/>
      <c r="K300" s="39"/>
      <c r="L300" s="43"/>
      <c r="M300" s="236"/>
      <c r="N300" s="83"/>
      <c r="O300" s="83"/>
      <c r="P300" s="83"/>
      <c r="Q300" s="83"/>
      <c r="R300" s="83"/>
      <c r="S300" s="83"/>
      <c r="T300" s="84"/>
      <c r="AT300" s="17" t="s">
        <v>150</v>
      </c>
      <c r="AU300" s="17" t="s">
        <v>83</v>
      </c>
    </row>
    <row r="301" s="1" customFormat="1" ht="16.5" customHeight="1">
      <c r="B301" s="38"/>
      <c r="C301" s="221" t="s">
        <v>751</v>
      </c>
      <c r="D301" s="221" t="s">
        <v>143</v>
      </c>
      <c r="E301" s="222" t="s">
        <v>752</v>
      </c>
      <c r="F301" s="223" t="s">
        <v>753</v>
      </c>
      <c r="G301" s="224" t="s">
        <v>277</v>
      </c>
      <c r="H301" s="225">
        <v>2</v>
      </c>
      <c r="I301" s="226"/>
      <c r="J301" s="227">
        <f>ROUND(I301*H301,2)</f>
        <v>0</v>
      </c>
      <c r="K301" s="223" t="s">
        <v>296</v>
      </c>
      <c r="L301" s="43"/>
      <c r="M301" s="228" t="s">
        <v>19</v>
      </c>
      <c r="N301" s="229" t="s">
        <v>47</v>
      </c>
      <c r="O301" s="83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AR301" s="232" t="s">
        <v>148</v>
      </c>
      <c r="AT301" s="232" t="s">
        <v>143</v>
      </c>
      <c r="AU301" s="232" t="s">
        <v>83</v>
      </c>
      <c r="AY301" s="17" t="s">
        <v>141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7" t="s">
        <v>83</v>
      </c>
      <c r="BK301" s="233">
        <f>ROUND(I301*H301,2)</f>
        <v>0</v>
      </c>
      <c r="BL301" s="17" t="s">
        <v>148</v>
      </c>
      <c r="BM301" s="232" t="s">
        <v>754</v>
      </c>
    </row>
    <row r="302" s="1" customFormat="1">
      <c r="B302" s="38"/>
      <c r="C302" s="39"/>
      <c r="D302" s="234" t="s">
        <v>150</v>
      </c>
      <c r="E302" s="39"/>
      <c r="F302" s="235" t="s">
        <v>753</v>
      </c>
      <c r="G302" s="39"/>
      <c r="H302" s="39"/>
      <c r="I302" s="147"/>
      <c r="J302" s="39"/>
      <c r="K302" s="39"/>
      <c r="L302" s="43"/>
      <c r="M302" s="236"/>
      <c r="N302" s="83"/>
      <c r="O302" s="83"/>
      <c r="P302" s="83"/>
      <c r="Q302" s="83"/>
      <c r="R302" s="83"/>
      <c r="S302" s="83"/>
      <c r="T302" s="84"/>
      <c r="AT302" s="17" t="s">
        <v>150</v>
      </c>
      <c r="AU302" s="17" t="s">
        <v>83</v>
      </c>
    </row>
    <row r="303" s="1" customFormat="1" ht="16.5" customHeight="1">
      <c r="B303" s="38"/>
      <c r="C303" s="221" t="s">
        <v>755</v>
      </c>
      <c r="D303" s="221" t="s">
        <v>143</v>
      </c>
      <c r="E303" s="222" t="s">
        <v>756</v>
      </c>
      <c r="F303" s="223" t="s">
        <v>757</v>
      </c>
      <c r="G303" s="224" t="s">
        <v>256</v>
      </c>
      <c r="H303" s="225">
        <v>38</v>
      </c>
      <c r="I303" s="226"/>
      <c r="J303" s="227">
        <f>ROUND(I303*H303,2)</f>
        <v>0</v>
      </c>
      <c r="K303" s="223" t="s">
        <v>296</v>
      </c>
      <c r="L303" s="43"/>
      <c r="M303" s="228" t="s">
        <v>19</v>
      </c>
      <c r="N303" s="229" t="s">
        <v>47</v>
      </c>
      <c r="O303" s="83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AR303" s="232" t="s">
        <v>148</v>
      </c>
      <c r="AT303" s="232" t="s">
        <v>143</v>
      </c>
      <c r="AU303" s="232" t="s">
        <v>83</v>
      </c>
      <c r="AY303" s="17" t="s">
        <v>141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7" t="s">
        <v>83</v>
      </c>
      <c r="BK303" s="233">
        <f>ROUND(I303*H303,2)</f>
        <v>0</v>
      </c>
      <c r="BL303" s="17" t="s">
        <v>148</v>
      </c>
      <c r="BM303" s="232" t="s">
        <v>758</v>
      </c>
    </row>
    <row r="304" s="1" customFormat="1">
      <c r="B304" s="38"/>
      <c r="C304" s="39"/>
      <c r="D304" s="234" t="s">
        <v>150</v>
      </c>
      <c r="E304" s="39"/>
      <c r="F304" s="235" t="s">
        <v>757</v>
      </c>
      <c r="G304" s="39"/>
      <c r="H304" s="39"/>
      <c r="I304" s="147"/>
      <c r="J304" s="39"/>
      <c r="K304" s="39"/>
      <c r="L304" s="43"/>
      <c r="M304" s="236"/>
      <c r="N304" s="83"/>
      <c r="O304" s="83"/>
      <c r="P304" s="83"/>
      <c r="Q304" s="83"/>
      <c r="R304" s="83"/>
      <c r="S304" s="83"/>
      <c r="T304" s="84"/>
      <c r="AT304" s="17" t="s">
        <v>150</v>
      </c>
      <c r="AU304" s="17" t="s">
        <v>83</v>
      </c>
    </row>
    <row r="305" s="13" customFormat="1">
      <c r="B305" s="247"/>
      <c r="C305" s="248"/>
      <c r="D305" s="234" t="s">
        <v>152</v>
      </c>
      <c r="E305" s="249" t="s">
        <v>19</v>
      </c>
      <c r="F305" s="250" t="s">
        <v>759</v>
      </c>
      <c r="G305" s="248"/>
      <c r="H305" s="251">
        <v>38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AT305" s="257" t="s">
        <v>152</v>
      </c>
      <c r="AU305" s="257" t="s">
        <v>83</v>
      </c>
      <c r="AV305" s="13" t="s">
        <v>85</v>
      </c>
      <c r="AW305" s="13" t="s">
        <v>37</v>
      </c>
      <c r="AX305" s="13" t="s">
        <v>76</v>
      </c>
      <c r="AY305" s="257" t="s">
        <v>141</v>
      </c>
    </row>
    <row r="306" s="14" customFormat="1">
      <c r="B306" s="258"/>
      <c r="C306" s="259"/>
      <c r="D306" s="234" t="s">
        <v>152</v>
      </c>
      <c r="E306" s="260" t="s">
        <v>19</v>
      </c>
      <c r="F306" s="261" t="s">
        <v>155</v>
      </c>
      <c r="G306" s="259"/>
      <c r="H306" s="262">
        <v>38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AT306" s="268" t="s">
        <v>152</v>
      </c>
      <c r="AU306" s="268" t="s">
        <v>83</v>
      </c>
      <c r="AV306" s="14" t="s">
        <v>148</v>
      </c>
      <c r="AW306" s="14" t="s">
        <v>37</v>
      </c>
      <c r="AX306" s="14" t="s">
        <v>83</v>
      </c>
      <c r="AY306" s="268" t="s">
        <v>141</v>
      </c>
    </row>
    <row r="307" s="1" customFormat="1" ht="16.5" customHeight="1">
      <c r="B307" s="38"/>
      <c r="C307" s="221" t="s">
        <v>760</v>
      </c>
      <c r="D307" s="221" t="s">
        <v>143</v>
      </c>
      <c r="E307" s="222" t="s">
        <v>761</v>
      </c>
      <c r="F307" s="223" t="s">
        <v>762</v>
      </c>
      <c r="G307" s="224" t="s">
        <v>277</v>
      </c>
      <c r="H307" s="225">
        <v>2</v>
      </c>
      <c r="I307" s="226"/>
      <c r="J307" s="227">
        <f>ROUND(I307*H307,2)</f>
        <v>0</v>
      </c>
      <c r="K307" s="223" t="s">
        <v>296</v>
      </c>
      <c r="L307" s="43"/>
      <c r="M307" s="228" t="s">
        <v>19</v>
      </c>
      <c r="N307" s="229" t="s">
        <v>47</v>
      </c>
      <c r="O307" s="83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AR307" s="232" t="s">
        <v>148</v>
      </c>
      <c r="AT307" s="232" t="s">
        <v>143</v>
      </c>
      <c r="AU307" s="232" t="s">
        <v>83</v>
      </c>
      <c r="AY307" s="17" t="s">
        <v>141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7" t="s">
        <v>83</v>
      </c>
      <c r="BK307" s="233">
        <f>ROUND(I307*H307,2)</f>
        <v>0</v>
      </c>
      <c r="BL307" s="17" t="s">
        <v>148</v>
      </c>
      <c r="BM307" s="232" t="s">
        <v>763</v>
      </c>
    </row>
    <row r="308" s="1" customFormat="1">
      <c r="B308" s="38"/>
      <c r="C308" s="39"/>
      <c r="D308" s="234" t="s">
        <v>150</v>
      </c>
      <c r="E308" s="39"/>
      <c r="F308" s="235" t="s">
        <v>762</v>
      </c>
      <c r="G308" s="39"/>
      <c r="H308" s="39"/>
      <c r="I308" s="147"/>
      <c r="J308" s="39"/>
      <c r="K308" s="39"/>
      <c r="L308" s="43"/>
      <c r="M308" s="236"/>
      <c r="N308" s="83"/>
      <c r="O308" s="83"/>
      <c r="P308" s="83"/>
      <c r="Q308" s="83"/>
      <c r="R308" s="83"/>
      <c r="S308" s="83"/>
      <c r="T308" s="84"/>
      <c r="AT308" s="17" t="s">
        <v>150</v>
      </c>
      <c r="AU308" s="17" t="s">
        <v>83</v>
      </c>
    </row>
    <row r="309" s="1" customFormat="1" ht="16.5" customHeight="1">
      <c r="B309" s="38"/>
      <c r="C309" s="221" t="s">
        <v>764</v>
      </c>
      <c r="D309" s="221" t="s">
        <v>143</v>
      </c>
      <c r="E309" s="222" t="s">
        <v>765</v>
      </c>
      <c r="F309" s="223" t="s">
        <v>766</v>
      </c>
      <c r="G309" s="224" t="s">
        <v>277</v>
      </c>
      <c r="H309" s="225">
        <v>2</v>
      </c>
      <c r="I309" s="226"/>
      <c r="J309" s="227">
        <f>ROUND(I309*H309,2)</f>
        <v>0</v>
      </c>
      <c r="K309" s="223" t="s">
        <v>296</v>
      </c>
      <c r="L309" s="43"/>
      <c r="M309" s="228" t="s">
        <v>19</v>
      </c>
      <c r="N309" s="229" t="s">
        <v>47</v>
      </c>
      <c r="O309" s="83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AR309" s="232" t="s">
        <v>148</v>
      </c>
      <c r="AT309" s="232" t="s">
        <v>143</v>
      </c>
      <c r="AU309" s="232" t="s">
        <v>83</v>
      </c>
      <c r="AY309" s="17" t="s">
        <v>141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7" t="s">
        <v>83</v>
      </c>
      <c r="BK309" s="233">
        <f>ROUND(I309*H309,2)</f>
        <v>0</v>
      </c>
      <c r="BL309" s="17" t="s">
        <v>148</v>
      </c>
      <c r="BM309" s="232" t="s">
        <v>767</v>
      </c>
    </row>
    <row r="310" s="1" customFormat="1">
      <c r="B310" s="38"/>
      <c r="C310" s="39"/>
      <c r="D310" s="234" t="s">
        <v>150</v>
      </c>
      <c r="E310" s="39"/>
      <c r="F310" s="235" t="s">
        <v>766</v>
      </c>
      <c r="G310" s="39"/>
      <c r="H310" s="39"/>
      <c r="I310" s="147"/>
      <c r="J310" s="39"/>
      <c r="K310" s="39"/>
      <c r="L310" s="43"/>
      <c r="M310" s="236"/>
      <c r="N310" s="83"/>
      <c r="O310" s="83"/>
      <c r="P310" s="83"/>
      <c r="Q310" s="83"/>
      <c r="R310" s="83"/>
      <c r="S310" s="83"/>
      <c r="T310" s="84"/>
      <c r="AT310" s="17" t="s">
        <v>150</v>
      </c>
      <c r="AU310" s="17" t="s">
        <v>83</v>
      </c>
    </row>
    <row r="311" s="1" customFormat="1" ht="16.5" customHeight="1">
      <c r="B311" s="38"/>
      <c r="C311" s="221" t="s">
        <v>768</v>
      </c>
      <c r="D311" s="221" t="s">
        <v>143</v>
      </c>
      <c r="E311" s="222" t="s">
        <v>769</v>
      </c>
      <c r="F311" s="223" t="s">
        <v>770</v>
      </c>
      <c r="G311" s="224" t="s">
        <v>277</v>
      </c>
      <c r="H311" s="225">
        <v>4</v>
      </c>
      <c r="I311" s="226"/>
      <c r="J311" s="227">
        <f>ROUND(I311*H311,2)</f>
        <v>0</v>
      </c>
      <c r="K311" s="223" t="s">
        <v>296</v>
      </c>
      <c r="L311" s="43"/>
      <c r="M311" s="228" t="s">
        <v>19</v>
      </c>
      <c r="N311" s="229" t="s">
        <v>47</v>
      </c>
      <c r="O311" s="83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AR311" s="232" t="s">
        <v>148</v>
      </c>
      <c r="AT311" s="232" t="s">
        <v>143</v>
      </c>
      <c r="AU311" s="232" t="s">
        <v>83</v>
      </c>
      <c r="AY311" s="17" t="s">
        <v>141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7" t="s">
        <v>83</v>
      </c>
      <c r="BK311" s="233">
        <f>ROUND(I311*H311,2)</f>
        <v>0</v>
      </c>
      <c r="BL311" s="17" t="s">
        <v>148</v>
      </c>
      <c r="BM311" s="232" t="s">
        <v>771</v>
      </c>
    </row>
    <row r="312" s="1" customFormat="1">
      <c r="B312" s="38"/>
      <c r="C312" s="39"/>
      <c r="D312" s="234" t="s">
        <v>150</v>
      </c>
      <c r="E312" s="39"/>
      <c r="F312" s="235" t="s">
        <v>770</v>
      </c>
      <c r="G312" s="39"/>
      <c r="H312" s="39"/>
      <c r="I312" s="147"/>
      <c r="J312" s="39"/>
      <c r="K312" s="39"/>
      <c r="L312" s="43"/>
      <c r="M312" s="236"/>
      <c r="N312" s="83"/>
      <c r="O312" s="83"/>
      <c r="P312" s="83"/>
      <c r="Q312" s="83"/>
      <c r="R312" s="83"/>
      <c r="S312" s="83"/>
      <c r="T312" s="84"/>
      <c r="AT312" s="17" t="s">
        <v>150</v>
      </c>
      <c r="AU312" s="17" t="s">
        <v>83</v>
      </c>
    </row>
    <row r="313" s="13" customFormat="1">
      <c r="B313" s="247"/>
      <c r="C313" s="248"/>
      <c r="D313" s="234" t="s">
        <v>152</v>
      </c>
      <c r="E313" s="249" t="s">
        <v>19</v>
      </c>
      <c r="F313" s="250" t="s">
        <v>772</v>
      </c>
      <c r="G313" s="248"/>
      <c r="H313" s="251">
        <v>4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AT313" s="257" t="s">
        <v>152</v>
      </c>
      <c r="AU313" s="257" t="s">
        <v>83</v>
      </c>
      <c r="AV313" s="13" t="s">
        <v>85</v>
      </c>
      <c r="AW313" s="13" t="s">
        <v>37</v>
      </c>
      <c r="AX313" s="13" t="s">
        <v>76</v>
      </c>
      <c r="AY313" s="257" t="s">
        <v>141</v>
      </c>
    </row>
    <row r="314" s="14" customFormat="1">
      <c r="B314" s="258"/>
      <c r="C314" s="259"/>
      <c r="D314" s="234" t="s">
        <v>152</v>
      </c>
      <c r="E314" s="260" t="s">
        <v>19</v>
      </c>
      <c r="F314" s="261" t="s">
        <v>155</v>
      </c>
      <c r="G314" s="259"/>
      <c r="H314" s="262">
        <v>4</v>
      </c>
      <c r="I314" s="263"/>
      <c r="J314" s="259"/>
      <c r="K314" s="259"/>
      <c r="L314" s="264"/>
      <c r="M314" s="265"/>
      <c r="N314" s="266"/>
      <c r="O314" s="266"/>
      <c r="P314" s="266"/>
      <c r="Q314" s="266"/>
      <c r="R314" s="266"/>
      <c r="S314" s="266"/>
      <c r="T314" s="267"/>
      <c r="AT314" s="268" t="s">
        <v>152</v>
      </c>
      <c r="AU314" s="268" t="s">
        <v>83</v>
      </c>
      <c r="AV314" s="14" t="s">
        <v>148</v>
      </c>
      <c r="AW314" s="14" t="s">
        <v>37</v>
      </c>
      <c r="AX314" s="14" t="s">
        <v>83</v>
      </c>
      <c r="AY314" s="268" t="s">
        <v>141</v>
      </c>
    </row>
    <row r="315" s="1" customFormat="1" ht="16.5" customHeight="1">
      <c r="B315" s="38"/>
      <c r="C315" s="221" t="s">
        <v>773</v>
      </c>
      <c r="D315" s="221" t="s">
        <v>143</v>
      </c>
      <c r="E315" s="222" t="s">
        <v>774</v>
      </c>
      <c r="F315" s="223" t="s">
        <v>775</v>
      </c>
      <c r="G315" s="224" t="s">
        <v>277</v>
      </c>
      <c r="H315" s="225">
        <v>2</v>
      </c>
      <c r="I315" s="226"/>
      <c r="J315" s="227">
        <f>ROUND(I315*H315,2)</f>
        <v>0</v>
      </c>
      <c r="K315" s="223" t="s">
        <v>296</v>
      </c>
      <c r="L315" s="43"/>
      <c r="M315" s="228" t="s">
        <v>19</v>
      </c>
      <c r="N315" s="229" t="s">
        <v>47</v>
      </c>
      <c r="O315" s="83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AR315" s="232" t="s">
        <v>148</v>
      </c>
      <c r="AT315" s="232" t="s">
        <v>143</v>
      </c>
      <c r="AU315" s="232" t="s">
        <v>83</v>
      </c>
      <c r="AY315" s="17" t="s">
        <v>141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7" t="s">
        <v>83</v>
      </c>
      <c r="BK315" s="233">
        <f>ROUND(I315*H315,2)</f>
        <v>0</v>
      </c>
      <c r="BL315" s="17" t="s">
        <v>148</v>
      </c>
      <c r="BM315" s="232" t="s">
        <v>776</v>
      </c>
    </row>
    <row r="316" s="1" customFormat="1">
      <c r="B316" s="38"/>
      <c r="C316" s="39"/>
      <c r="D316" s="234" t="s">
        <v>150</v>
      </c>
      <c r="E316" s="39"/>
      <c r="F316" s="235" t="s">
        <v>777</v>
      </c>
      <c r="G316" s="39"/>
      <c r="H316" s="39"/>
      <c r="I316" s="147"/>
      <c r="J316" s="39"/>
      <c r="K316" s="39"/>
      <c r="L316" s="43"/>
      <c r="M316" s="236"/>
      <c r="N316" s="83"/>
      <c r="O316" s="83"/>
      <c r="P316" s="83"/>
      <c r="Q316" s="83"/>
      <c r="R316" s="83"/>
      <c r="S316" s="83"/>
      <c r="T316" s="84"/>
      <c r="AT316" s="17" t="s">
        <v>150</v>
      </c>
      <c r="AU316" s="17" t="s">
        <v>83</v>
      </c>
    </row>
    <row r="317" s="1" customFormat="1" ht="16.5" customHeight="1">
      <c r="B317" s="38"/>
      <c r="C317" s="221" t="s">
        <v>778</v>
      </c>
      <c r="D317" s="221" t="s">
        <v>143</v>
      </c>
      <c r="E317" s="222" t="s">
        <v>779</v>
      </c>
      <c r="F317" s="223" t="s">
        <v>780</v>
      </c>
      <c r="G317" s="224" t="s">
        <v>277</v>
      </c>
      <c r="H317" s="225">
        <v>3</v>
      </c>
      <c r="I317" s="226"/>
      <c r="J317" s="227">
        <f>ROUND(I317*H317,2)</f>
        <v>0</v>
      </c>
      <c r="K317" s="223" t="s">
        <v>296</v>
      </c>
      <c r="L317" s="43"/>
      <c r="M317" s="228" t="s">
        <v>19</v>
      </c>
      <c r="N317" s="229" t="s">
        <v>47</v>
      </c>
      <c r="O317" s="83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AR317" s="232" t="s">
        <v>148</v>
      </c>
      <c r="AT317" s="232" t="s">
        <v>143</v>
      </c>
      <c r="AU317" s="232" t="s">
        <v>83</v>
      </c>
      <c r="AY317" s="17" t="s">
        <v>141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7" t="s">
        <v>83</v>
      </c>
      <c r="BK317" s="233">
        <f>ROUND(I317*H317,2)</f>
        <v>0</v>
      </c>
      <c r="BL317" s="17" t="s">
        <v>148</v>
      </c>
      <c r="BM317" s="232" t="s">
        <v>781</v>
      </c>
    </row>
    <row r="318" s="1" customFormat="1">
      <c r="B318" s="38"/>
      <c r="C318" s="39"/>
      <c r="D318" s="234" t="s">
        <v>150</v>
      </c>
      <c r="E318" s="39"/>
      <c r="F318" s="235" t="s">
        <v>780</v>
      </c>
      <c r="G318" s="39"/>
      <c r="H318" s="39"/>
      <c r="I318" s="147"/>
      <c r="J318" s="39"/>
      <c r="K318" s="39"/>
      <c r="L318" s="43"/>
      <c r="M318" s="236"/>
      <c r="N318" s="83"/>
      <c r="O318" s="83"/>
      <c r="P318" s="83"/>
      <c r="Q318" s="83"/>
      <c r="R318" s="83"/>
      <c r="S318" s="83"/>
      <c r="T318" s="84"/>
      <c r="AT318" s="17" t="s">
        <v>150</v>
      </c>
      <c r="AU318" s="17" t="s">
        <v>83</v>
      </c>
    </row>
    <row r="319" s="1" customFormat="1" ht="16.5" customHeight="1">
      <c r="B319" s="38"/>
      <c r="C319" s="221" t="s">
        <v>782</v>
      </c>
      <c r="D319" s="221" t="s">
        <v>143</v>
      </c>
      <c r="E319" s="222" t="s">
        <v>783</v>
      </c>
      <c r="F319" s="223" t="s">
        <v>784</v>
      </c>
      <c r="G319" s="224" t="s">
        <v>277</v>
      </c>
      <c r="H319" s="225">
        <v>3</v>
      </c>
      <c r="I319" s="226"/>
      <c r="J319" s="227">
        <f>ROUND(I319*H319,2)</f>
        <v>0</v>
      </c>
      <c r="K319" s="223" t="s">
        <v>296</v>
      </c>
      <c r="L319" s="43"/>
      <c r="M319" s="228" t="s">
        <v>19</v>
      </c>
      <c r="N319" s="229" t="s">
        <v>47</v>
      </c>
      <c r="O319" s="83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AR319" s="232" t="s">
        <v>148</v>
      </c>
      <c r="AT319" s="232" t="s">
        <v>143</v>
      </c>
      <c r="AU319" s="232" t="s">
        <v>83</v>
      </c>
      <c r="AY319" s="17" t="s">
        <v>141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7" t="s">
        <v>83</v>
      </c>
      <c r="BK319" s="233">
        <f>ROUND(I319*H319,2)</f>
        <v>0</v>
      </c>
      <c r="BL319" s="17" t="s">
        <v>148</v>
      </c>
      <c r="BM319" s="232" t="s">
        <v>785</v>
      </c>
    </row>
    <row r="320" s="1" customFormat="1">
      <c r="B320" s="38"/>
      <c r="C320" s="39"/>
      <c r="D320" s="234" t="s">
        <v>150</v>
      </c>
      <c r="E320" s="39"/>
      <c r="F320" s="235" t="s">
        <v>784</v>
      </c>
      <c r="G320" s="39"/>
      <c r="H320" s="39"/>
      <c r="I320" s="147"/>
      <c r="J320" s="39"/>
      <c r="K320" s="39"/>
      <c r="L320" s="43"/>
      <c r="M320" s="236"/>
      <c r="N320" s="83"/>
      <c r="O320" s="83"/>
      <c r="P320" s="83"/>
      <c r="Q320" s="83"/>
      <c r="R320" s="83"/>
      <c r="S320" s="83"/>
      <c r="T320" s="84"/>
      <c r="AT320" s="17" t="s">
        <v>150</v>
      </c>
      <c r="AU320" s="17" t="s">
        <v>83</v>
      </c>
    </row>
    <row r="321" s="1" customFormat="1" ht="16.5" customHeight="1">
      <c r="B321" s="38"/>
      <c r="C321" s="221" t="s">
        <v>786</v>
      </c>
      <c r="D321" s="221" t="s">
        <v>143</v>
      </c>
      <c r="E321" s="222" t="s">
        <v>787</v>
      </c>
      <c r="F321" s="223" t="s">
        <v>788</v>
      </c>
      <c r="G321" s="224" t="s">
        <v>277</v>
      </c>
      <c r="H321" s="225">
        <v>2</v>
      </c>
      <c r="I321" s="226"/>
      <c r="J321" s="227">
        <f>ROUND(I321*H321,2)</f>
        <v>0</v>
      </c>
      <c r="K321" s="223" t="s">
        <v>296</v>
      </c>
      <c r="L321" s="43"/>
      <c r="M321" s="228" t="s">
        <v>19</v>
      </c>
      <c r="N321" s="229" t="s">
        <v>47</v>
      </c>
      <c r="O321" s="83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AR321" s="232" t="s">
        <v>148</v>
      </c>
      <c r="AT321" s="232" t="s">
        <v>143</v>
      </c>
      <c r="AU321" s="232" t="s">
        <v>83</v>
      </c>
      <c r="AY321" s="17" t="s">
        <v>141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7" t="s">
        <v>83</v>
      </c>
      <c r="BK321" s="233">
        <f>ROUND(I321*H321,2)</f>
        <v>0</v>
      </c>
      <c r="BL321" s="17" t="s">
        <v>148</v>
      </c>
      <c r="BM321" s="232" t="s">
        <v>789</v>
      </c>
    </row>
    <row r="322" s="1" customFormat="1">
      <c r="B322" s="38"/>
      <c r="C322" s="39"/>
      <c r="D322" s="234" t="s">
        <v>150</v>
      </c>
      <c r="E322" s="39"/>
      <c r="F322" s="235" t="s">
        <v>788</v>
      </c>
      <c r="G322" s="39"/>
      <c r="H322" s="39"/>
      <c r="I322" s="147"/>
      <c r="J322" s="39"/>
      <c r="K322" s="39"/>
      <c r="L322" s="43"/>
      <c r="M322" s="236"/>
      <c r="N322" s="83"/>
      <c r="O322" s="83"/>
      <c r="P322" s="83"/>
      <c r="Q322" s="83"/>
      <c r="R322" s="83"/>
      <c r="S322" s="83"/>
      <c r="T322" s="84"/>
      <c r="AT322" s="17" t="s">
        <v>150</v>
      </c>
      <c r="AU322" s="17" t="s">
        <v>83</v>
      </c>
    </row>
    <row r="323" s="1" customFormat="1" ht="16.5" customHeight="1">
      <c r="B323" s="38"/>
      <c r="C323" s="221" t="s">
        <v>790</v>
      </c>
      <c r="D323" s="221" t="s">
        <v>143</v>
      </c>
      <c r="E323" s="222" t="s">
        <v>791</v>
      </c>
      <c r="F323" s="223" t="s">
        <v>792</v>
      </c>
      <c r="G323" s="224" t="s">
        <v>277</v>
      </c>
      <c r="H323" s="225">
        <v>6</v>
      </c>
      <c r="I323" s="226"/>
      <c r="J323" s="227">
        <f>ROUND(I323*H323,2)</f>
        <v>0</v>
      </c>
      <c r="K323" s="223" t="s">
        <v>296</v>
      </c>
      <c r="L323" s="43"/>
      <c r="M323" s="228" t="s">
        <v>19</v>
      </c>
      <c r="N323" s="229" t="s">
        <v>47</v>
      </c>
      <c r="O323" s="83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AR323" s="232" t="s">
        <v>148</v>
      </c>
      <c r="AT323" s="232" t="s">
        <v>143</v>
      </c>
      <c r="AU323" s="232" t="s">
        <v>83</v>
      </c>
      <c r="AY323" s="17" t="s">
        <v>141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7" t="s">
        <v>83</v>
      </c>
      <c r="BK323" s="233">
        <f>ROUND(I323*H323,2)</f>
        <v>0</v>
      </c>
      <c r="BL323" s="17" t="s">
        <v>148</v>
      </c>
      <c r="BM323" s="232" t="s">
        <v>793</v>
      </c>
    </row>
    <row r="324" s="1" customFormat="1">
      <c r="B324" s="38"/>
      <c r="C324" s="39"/>
      <c r="D324" s="234" t="s">
        <v>150</v>
      </c>
      <c r="E324" s="39"/>
      <c r="F324" s="235" t="s">
        <v>792</v>
      </c>
      <c r="G324" s="39"/>
      <c r="H324" s="39"/>
      <c r="I324" s="147"/>
      <c r="J324" s="39"/>
      <c r="K324" s="39"/>
      <c r="L324" s="43"/>
      <c r="M324" s="236"/>
      <c r="N324" s="83"/>
      <c r="O324" s="83"/>
      <c r="P324" s="83"/>
      <c r="Q324" s="83"/>
      <c r="R324" s="83"/>
      <c r="S324" s="83"/>
      <c r="T324" s="84"/>
      <c r="AT324" s="17" t="s">
        <v>150</v>
      </c>
      <c r="AU324" s="17" t="s">
        <v>83</v>
      </c>
    </row>
    <row r="325" s="1" customFormat="1" ht="16.5" customHeight="1">
      <c r="B325" s="38"/>
      <c r="C325" s="221" t="s">
        <v>794</v>
      </c>
      <c r="D325" s="221" t="s">
        <v>143</v>
      </c>
      <c r="E325" s="222" t="s">
        <v>795</v>
      </c>
      <c r="F325" s="223" t="s">
        <v>796</v>
      </c>
      <c r="G325" s="224" t="s">
        <v>277</v>
      </c>
      <c r="H325" s="225">
        <v>1</v>
      </c>
      <c r="I325" s="226"/>
      <c r="J325" s="227">
        <f>ROUND(I325*H325,2)</f>
        <v>0</v>
      </c>
      <c r="K325" s="223" t="s">
        <v>296</v>
      </c>
      <c r="L325" s="43"/>
      <c r="M325" s="228" t="s">
        <v>19</v>
      </c>
      <c r="N325" s="229" t="s">
        <v>47</v>
      </c>
      <c r="O325" s="83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AR325" s="232" t="s">
        <v>148</v>
      </c>
      <c r="AT325" s="232" t="s">
        <v>143</v>
      </c>
      <c r="AU325" s="232" t="s">
        <v>83</v>
      </c>
      <c r="AY325" s="17" t="s">
        <v>141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7" t="s">
        <v>83</v>
      </c>
      <c r="BK325" s="233">
        <f>ROUND(I325*H325,2)</f>
        <v>0</v>
      </c>
      <c r="BL325" s="17" t="s">
        <v>148</v>
      </c>
      <c r="BM325" s="232" t="s">
        <v>797</v>
      </c>
    </row>
    <row r="326" s="1" customFormat="1">
      <c r="B326" s="38"/>
      <c r="C326" s="39"/>
      <c r="D326" s="234" t="s">
        <v>150</v>
      </c>
      <c r="E326" s="39"/>
      <c r="F326" s="235" t="s">
        <v>798</v>
      </c>
      <c r="G326" s="39"/>
      <c r="H326" s="39"/>
      <c r="I326" s="147"/>
      <c r="J326" s="39"/>
      <c r="K326" s="39"/>
      <c r="L326" s="43"/>
      <c r="M326" s="236"/>
      <c r="N326" s="83"/>
      <c r="O326" s="83"/>
      <c r="P326" s="83"/>
      <c r="Q326" s="83"/>
      <c r="R326" s="83"/>
      <c r="S326" s="83"/>
      <c r="T326" s="84"/>
      <c r="AT326" s="17" t="s">
        <v>150</v>
      </c>
      <c r="AU326" s="17" t="s">
        <v>83</v>
      </c>
    </row>
    <row r="327" s="1" customFormat="1" ht="16.5" customHeight="1">
      <c r="B327" s="38"/>
      <c r="C327" s="221" t="s">
        <v>799</v>
      </c>
      <c r="D327" s="221" t="s">
        <v>143</v>
      </c>
      <c r="E327" s="222" t="s">
        <v>800</v>
      </c>
      <c r="F327" s="223" t="s">
        <v>801</v>
      </c>
      <c r="G327" s="224" t="s">
        <v>802</v>
      </c>
      <c r="H327" s="225">
        <v>2.48</v>
      </c>
      <c r="I327" s="226"/>
      <c r="J327" s="227">
        <f>ROUND(I327*H327,2)</f>
        <v>0</v>
      </c>
      <c r="K327" s="223" t="s">
        <v>296</v>
      </c>
      <c r="L327" s="43"/>
      <c r="M327" s="228" t="s">
        <v>19</v>
      </c>
      <c r="N327" s="229" t="s">
        <v>47</v>
      </c>
      <c r="O327" s="83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AR327" s="232" t="s">
        <v>148</v>
      </c>
      <c r="AT327" s="232" t="s">
        <v>143</v>
      </c>
      <c r="AU327" s="232" t="s">
        <v>83</v>
      </c>
      <c r="AY327" s="17" t="s">
        <v>141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7" t="s">
        <v>83</v>
      </c>
      <c r="BK327" s="233">
        <f>ROUND(I327*H327,2)</f>
        <v>0</v>
      </c>
      <c r="BL327" s="17" t="s">
        <v>148</v>
      </c>
      <c r="BM327" s="232" t="s">
        <v>803</v>
      </c>
    </row>
    <row r="328" s="1" customFormat="1">
      <c r="B328" s="38"/>
      <c r="C328" s="39"/>
      <c r="D328" s="234" t="s">
        <v>150</v>
      </c>
      <c r="E328" s="39"/>
      <c r="F328" s="235" t="s">
        <v>801</v>
      </c>
      <c r="G328" s="39"/>
      <c r="H328" s="39"/>
      <c r="I328" s="147"/>
      <c r="J328" s="39"/>
      <c r="K328" s="39"/>
      <c r="L328" s="43"/>
      <c r="M328" s="236"/>
      <c r="N328" s="83"/>
      <c r="O328" s="83"/>
      <c r="P328" s="83"/>
      <c r="Q328" s="83"/>
      <c r="R328" s="83"/>
      <c r="S328" s="83"/>
      <c r="T328" s="84"/>
      <c r="AT328" s="17" t="s">
        <v>150</v>
      </c>
      <c r="AU328" s="17" t="s">
        <v>83</v>
      </c>
    </row>
    <row r="329" s="13" customFormat="1">
      <c r="B329" s="247"/>
      <c r="C329" s="248"/>
      <c r="D329" s="234" t="s">
        <v>152</v>
      </c>
      <c r="E329" s="249" t="s">
        <v>19</v>
      </c>
      <c r="F329" s="250" t="s">
        <v>804</v>
      </c>
      <c r="G329" s="248"/>
      <c r="H329" s="251">
        <v>2.48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AT329" s="257" t="s">
        <v>152</v>
      </c>
      <c r="AU329" s="257" t="s">
        <v>83</v>
      </c>
      <c r="AV329" s="13" t="s">
        <v>85</v>
      </c>
      <c r="AW329" s="13" t="s">
        <v>37</v>
      </c>
      <c r="AX329" s="13" t="s">
        <v>76</v>
      </c>
      <c r="AY329" s="257" t="s">
        <v>141</v>
      </c>
    </row>
    <row r="330" s="14" customFormat="1">
      <c r="B330" s="258"/>
      <c r="C330" s="259"/>
      <c r="D330" s="234" t="s">
        <v>152</v>
      </c>
      <c r="E330" s="260" t="s">
        <v>19</v>
      </c>
      <c r="F330" s="261" t="s">
        <v>155</v>
      </c>
      <c r="G330" s="259"/>
      <c r="H330" s="262">
        <v>2.48</v>
      </c>
      <c r="I330" s="263"/>
      <c r="J330" s="259"/>
      <c r="K330" s="259"/>
      <c r="L330" s="264"/>
      <c r="M330" s="265"/>
      <c r="N330" s="266"/>
      <c r="O330" s="266"/>
      <c r="P330" s="266"/>
      <c r="Q330" s="266"/>
      <c r="R330" s="266"/>
      <c r="S330" s="266"/>
      <c r="T330" s="267"/>
      <c r="AT330" s="268" t="s">
        <v>152</v>
      </c>
      <c r="AU330" s="268" t="s">
        <v>83</v>
      </c>
      <c r="AV330" s="14" t="s">
        <v>148</v>
      </c>
      <c r="AW330" s="14" t="s">
        <v>37</v>
      </c>
      <c r="AX330" s="14" t="s">
        <v>83</v>
      </c>
      <c r="AY330" s="268" t="s">
        <v>141</v>
      </c>
    </row>
    <row r="331" s="1" customFormat="1" ht="16.5" customHeight="1">
      <c r="B331" s="38"/>
      <c r="C331" s="221" t="s">
        <v>805</v>
      </c>
      <c r="D331" s="221" t="s">
        <v>143</v>
      </c>
      <c r="E331" s="222" t="s">
        <v>806</v>
      </c>
      <c r="F331" s="223" t="s">
        <v>807</v>
      </c>
      <c r="G331" s="224" t="s">
        <v>802</v>
      </c>
      <c r="H331" s="225">
        <v>1</v>
      </c>
      <c r="I331" s="226"/>
      <c r="J331" s="227">
        <f>ROUND(I331*H331,2)</f>
        <v>0</v>
      </c>
      <c r="K331" s="223" t="s">
        <v>296</v>
      </c>
      <c r="L331" s="43"/>
      <c r="M331" s="228" t="s">
        <v>19</v>
      </c>
      <c r="N331" s="229" t="s">
        <v>47</v>
      </c>
      <c r="O331" s="83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AR331" s="232" t="s">
        <v>148</v>
      </c>
      <c r="AT331" s="232" t="s">
        <v>143</v>
      </c>
      <c r="AU331" s="232" t="s">
        <v>83</v>
      </c>
      <c r="AY331" s="17" t="s">
        <v>141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7" t="s">
        <v>83</v>
      </c>
      <c r="BK331" s="233">
        <f>ROUND(I331*H331,2)</f>
        <v>0</v>
      </c>
      <c r="BL331" s="17" t="s">
        <v>148</v>
      </c>
      <c r="BM331" s="232" t="s">
        <v>808</v>
      </c>
    </row>
    <row r="332" s="1" customFormat="1">
      <c r="B332" s="38"/>
      <c r="C332" s="39"/>
      <c r="D332" s="234" t="s">
        <v>150</v>
      </c>
      <c r="E332" s="39"/>
      <c r="F332" s="235" t="s">
        <v>807</v>
      </c>
      <c r="G332" s="39"/>
      <c r="H332" s="39"/>
      <c r="I332" s="147"/>
      <c r="J332" s="39"/>
      <c r="K332" s="39"/>
      <c r="L332" s="43"/>
      <c r="M332" s="236"/>
      <c r="N332" s="83"/>
      <c r="O332" s="83"/>
      <c r="P332" s="83"/>
      <c r="Q332" s="83"/>
      <c r="R332" s="83"/>
      <c r="S332" s="83"/>
      <c r="T332" s="84"/>
      <c r="AT332" s="17" t="s">
        <v>150</v>
      </c>
      <c r="AU332" s="17" t="s">
        <v>83</v>
      </c>
    </row>
    <row r="333" s="1" customFormat="1" ht="16.5" customHeight="1">
      <c r="B333" s="38"/>
      <c r="C333" s="221" t="s">
        <v>809</v>
      </c>
      <c r="D333" s="221" t="s">
        <v>143</v>
      </c>
      <c r="E333" s="222" t="s">
        <v>810</v>
      </c>
      <c r="F333" s="223" t="s">
        <v>811</v>
      </c>
      <c r="G333" s="224" t="s">
        <v>812</v>
      </c>
      <c r="H333" s="225">
        <v>1</v>
      </c>
      <c r="I333" s="226"/>
      <c r="J333" s="227">
        <f>ROUND(I333*H333,2)</f>
        <v>0</v>
      </c>
      <c r="K333" s="223" t="s">
        <v>296</v>
      </c>
      <c r="L333" s="43"/>
      <c r="M333" s="228" t="s">
        <v>19</v>
      </c>
      <c r="N333" s="229" t="s">
        <v>47</v>
      </c>
      <c r="O333" s="83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AR333" s="232" t="s">
        <v>148</v>
      </c>
      <c r="AT333" s="232" t="s">
        <v>143</v>
      </c>
      <c r="AU333" s="232" t="s">
        <v>83</v>
      </c>
      <c r="AY333" s="17" t="s">
        <v>141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7" t="s">
        <v>83</v>
      </c>
      <c r="BK333" s="233">
        <f>ROUND(I333*H333,2)</f>
        <v>0</v>
      </c>
      <c r="BL333" s="17" t="s">
        <v>148</v>
      </c>
      <c r="BM333" s="232" t="s">
        <v>813</v>
      </c>
    </row>
    <row r="334" s="1" customFormat="1">
      <c r="B334" s="38"/>
      <c r="C334" s="39"/>
      <c r="D334" s="234" t="s">
        <v>150</v>
      </c>
      <c r="E334" s="39"/>
      <c r="F334" s="235" t="s">
        <v>811</v>
      </c>
      <c r="G334" s="39"/>
      <c r="H334" s="39"/>
      <c r="I334" s="147"/>
      <c r="J334" s="39"/>
      <c r="K334" s="39"/>
      <c r="L334" s="43"/>
      <c r="M334" s="236"/>
      <c r="N334" s="83"/>
      <c r="O334" s="83"/>
      <c r="P334" s="83"/>
      <c r="Q334" s="83"/>
      <c r="R334" s="83"/>
      <c r="S334" s="83"/>
      <c r="T334" s="84"/>
      <c r="AT334" s="17" t="s">
        <v>150</v>
      </c>
      <c r="AU334" s="17" t="s">
        <v>83</v>
      </c>
    </row>
    <row r="335" s="1" customFormat="1" ht="16.5" customHeight="1">
      <c r="B335" s="38"/>
      <c r="C335" s="221" t="s">
        <v>814</v>
      </c>
      <c r="D335" s="221" t="s">
        <v>143</v>
      </c>
      <c r="E335" s="222" t="s">
        <v>815</v>
      </c>
      <c r="F335" s="223" t="s">
        <v>816</v>
      </c>
      <c r="G335" s="224" t="s">
        <v>802</v>
      </c>
      <c r="H335" s="225">
        <v>1</v>
      </c>
      <c r="I335" s="226"/>
      <c r="J335" s="227">
        <f>ROUND(I335*H335,2)</f>
        <v>0</v>
      </c>
      <c r="K335" s="223" t="s">
        <v>296</v>
      </c>
      <c r="L335" s="43"/>
      <c r="M335" s="228" t="s">
        <v>19</v>
      </c>
      <c r="N335" s="229" t="s">
        <v>47</v>
      </c>
      <c r="O335" s="83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AR335" s="232" t="s">
        <v>148</v>
      </c>
      <c r="AT335" s="232" t="s">
        <v>143</v>
      </c>
      <c r="AU335" s="232" t="s">
        <v>83</v>
      </c>
      <c r="AY335" s="17" t="s">
        <v>141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7" t="s">
        <v>83</v>
      </c>
      <c r="BK335" s="233">
        <f>ROUND(I335*H335,2)</f>
        <v>0</v>
      </c>
      <c r="BL335" s="17" t="s">
        <v>148</v>
      </c>
      <c r="BM335" s="232" t="s">
        <v>817</v>
      </c>
    </row>
    <row r="336" s="1" customFormat="1">
      <c r="B336" s="38"/>
      <c r="C336" s="39"/>
      <c r="D336" s="234" t="s">
        <v>150</v>
      </c>
      <c r="E336" s="39"/>
      <c r="F336" s="235" t="s">
        <v>816</v>
      </c>
      <c r="G336" s="39"/>
      <c r="H336" s="39"/>
      <c r="I336" s="147"/>
      <c r="J336" s="39"/>
      <c r="K336" s="39"/>
      <c r="L336" s="43"/>
      <c r="M336" s="236"/>
      <c r="N336" s="83"/>
      <c r="O336" s="83"/>
      <c r="P336" s="83"/>
      <c r="Q336" s="83"/>
      <c r="R336" s="83"/>
      <c r="S336" s="83"/>
      <c r="T336" s="84"/>
      <c r="AT336" s="17" t="s">
        <v>150</v>
      </c>
      <c r="AU336" s="17" t="s">
        <v>83</v>
      </c>
    </row>
    <row r="337" s="1" customFormat="1" ht="16.5" customHeight="1">
      <c r="B337" s="38"/>
      <c r="C337" s="221" t="s">
        <v>818</v>
      </c>
      <c r="D337" s="221" t="s">
        <v>143</v>
      </c>
      <c r="E337" s="222" t="s">
        <v>819</v>
      </c>
      <c r="F337" s="223" t="s">
        <v>820</v>
      </c>
      <c r="G337" s="224" t="s">
        <v>267</v>
      </c>
      <c r="H337" s="225">
        <v>72</v>
      </c>
      <c r="I337" s="226"/>
      <c r="J337" s="227">
        <f>ROUND(I337*H337,2)</f>
        <v>0</v>
      </c>
      <c r="K337" s="223" t="s">
        <v>296</v>
      </c>
      <c r="L337" s="43"/>
      <c r="M337" s="228" t="s">
        <v>19</v>
      </c>
      <c r="N337" s="229" t="s">
        <v>47</v>
      </c>
      <c r="O337" s="83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AR337" s="232" t="s">
        <v>148</v>
      </c>
      <c r="AT337" s="232" t="s">
        <v>143</v>
      </c>
      <c r="AU337" s="232" t="s">
        <v>83</v>
      </c>
      <c r="AY337" s="17" t="s">
        <v>141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7" t="s">
        <v>83</v>
      </c>
      <c r="BK337" s="233">
        <f>ROUND(I337*H337,2)</f>
        <v>0</v>
      </c>
      <c r="BL337" s="17" t="s">
        <v>148</v>
      </c>
      <c r="BM337" s="232" t="s">
        <v>821</v>
      </c>
    </row>
    <row r="338" s="1" customFormat="1">
      <c r="B338" s="38"/>
      <c r="C338" s="39"/>
      <c r="D338" s="234" t="s">
        <v>150</v>
      </c>
      <c r="E338" s="39"/>
      <c r="F338" s="235" t="s">
        <v>820</v>
      </c>
      <c r="G338" s="39"/>
      <c r="H338" s="39"/>
      <c r="I338" s="147"/>
      <c r="J338" s="39"/>
      <c r="K338" s="39"/>
      <c r="L338" s="43"/>
      <c r="M338" s="236"/>
      <c r="N338" s="83"/>
      <c r="O338" s="83"/>
      <c r="P338" s="83"/>
      <c r="Q338" s="83"/>
      <c r="R338" s="83"/>
      <c r="S338" s="83"/>
      <c r="T338" s="84"/>
      <c r="AT338" s="17" t="s">
        <v>150</v>
      </c>
      <c r="AU338" s="17" t="s">
        <v>83</v>
      </c>
    </row>
    <row r="339" s="1" customFormat="1" ht="16.5" customHeight="1">
      <c r="B339" s="38"/>
      <c r="C339" s="221" t="s">
        <v>822</v>
      </c>
      <c r="D339" s="221" t="s">
        <v>143</v>
      </c>
      <c r="E339" s="222" t="s">
        <v>823</v>
      </c>
      <c r="F339" s="223" t="s">
        <v>824</v>
      </c>
      <c r="G339" s="224" t="s">
        <v>267</v>
      </c>
      <c r="H339" s="225">
        <v>62</v>
      </c>
      <c r="I339" s="226"/>
      <c r="J339" s="227">
        <f>ROUND(I339*H339,2)</f>
        <v>0</v>
      </c>
      <c r="K339" s="223" t="s">
        <v>296</v>
      </c>
      <c r="L339" s="43"/>
      <c r="M339" s="228" t="s">
        <v>19</v>
      </c>
      <c r="N339" s="229" t="s">
        <v>47</v>
      </c>
      <c r="O339" s="83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AR339" s="232" t="s">
        <v>148</v>
      </c>
      <c r="AT339" s="232" t="s">
        <v>143</v>
      </c>
      <c r="AU339" s="232" t="s">
        <v>83</v>
      </c>
      <c r="AY339" s="17" t="s">
        <v>141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7" t="s">
        <v>83</v>
      </c>
      <c r="BK339" s="233">
        <f>ROUND(I339*H339,2)</f>
        <v>0</v>
      </c>
      <c r="BL339" s="17" t="s">
        <v>148</v>
      </c>
      <c r="BM339" s="232" t="s">
        <v>825</v>
      </c>
    </row>
    <row r="340" s="1" customFormat="1">
      <c r="B340" s="38"/>
      <c r="C340" s="39"/>
      <c r="D340" s="234" t="s">
        <v>150</v>
      </c>
      <c r="E340" s="39"/>
      <c r="F340" s="235" t="s">
        <v>824</v>
      </c>
      <c r="G340" s="39"/>
      <c r="H340" s="39"/>
      <c r="I340" s="147"/>
      <c r="J340" s="39"/>
      <c r="K340" s="39"/>
      <c r="L340" s="43"/>
      <c r="M340" s="236"/>
      <c r="N340" s="83"/>
      <c r="O340" s="83"/>
      <c r="P340" s="83"/>
      <c r="Q340" s="83"/>
      <c r="R340" s="83"/>
      <c r="S340" s="83"/>
      <c r="T340" s="84"/>
      <c r="AT340" s="17" t="s">
        <v>150</v>
      </c>
      <c r="AU340" s="17" t="s">
        <v>83</v>
      </c>
    </row>
    <row r="341" s="13" customFormat="1">
      <c r="B341" s="247"/>
      <c r="C341" s="248"/>
      <c r="D341" s="234" t="s">
        <v>152</v>
      </c>
      <c r="E341" s="249" t="s">
        <v>19</v>
      </c>
      <c r="F341" s="250" t="s">
        <v>645</v>
      </c>
      <c r="G341" s="248"/>
      <c r="H341" s="251">
        <v>62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AT341" s="257" t="s">
        <v>152</v>
      </c>
      <c r="AU341" s="257" t="s">
        <v>83</v>
      </c>
      <c r="AV341" s="13" t="s">
        <v>85</v>
      </c>
      <c r="AW341" s="13" t="s">
        <v>37</v>
      </c>
      <c r="AX341" s="13" t="s">
        <v>76</v>
      </c>
      <c r="AY341" s="257" t="s">
        <v>141</v>
      </c>
    </row>
    <row r="342" s="14" customFormat="1">
      <c r="B342" s="258"/>
      <c r="C342" s="259"/>
      <c r="D342" s="234" t="s">
        <v>152</v>
      </c>
      <c r="E342" s="260" t="s">
        <v>19</v>
      </c>
      <c r="F342" s="261" t="s">
        <v>155</v>
      </c>
      <c r="G342" s="259"/>
      <c r="H342" s="262">
        <v>62</v>
      </c>
      <c r="I342" s="263"/>
      <c r="J342" s="259"/>
      <c r="K342" s="259"/>
      <c r="L342" s="264"/>
      <c r="M342" s="265"/>
      <c r="N342" s="266"/>
      <c r="O342" s="266"/>
      <c r="P342" s="266"/>
      <c r="Q342" s="266"/>
      <c r="R342" s="266"/>
      <c r="S342" s="266"/>
      <c r="T342" s="267"/>
      <c r="AT342" s="268" t="s">
        <v>152</v>
      </c>
      <c r="AU342" s="268" t="s">
        <v>83</v>
      </c>
      <c r="AV342" s="14" t="s">
        <v>148</v>
      </c>
      <c r="AW342" s="14" t="s">
        <v>37</v>
      </c>
      <c r="AX342" s="14" t="s">
        <v>83</v>
      </c>
      <c r="AY342" s="268" t="s">
        <v>141</v>
      </c>
    </row>
    <row r="343" s="1" customFormat="1" ht="16.5" customHeight="1">
      <c r="B343" s="38"/>
      <c r="C343" s="221" t="s">
        <v>826</v>
      </c>
      <c r="D343" s="221" t="s">
        <v>143</v>
      </c>
      <c r="E343" s="222" t="s">
        <v>827</v>
      </c>
      <c r="F343" s="223" t="s">
        <v>828</v>
      </c>
      <c r="G343" s="224" t="s">
        <v>267</v>
      </c>
      <c r="H343" s="225">
        <v>38</v>
      </c>
      <c r="I343" s="226"/>
      <c r="J343" s="227">
        <f>ROUND(I343*H343,2)</f>
        <v>0</v>
      </c>
      <c r="K343" s="223" t="s">
        <v>296</v>
      </c>
      <c r="L343" s="43"/>
      <c r="M343" s="228" t="s">
        <v>19</v>
      </c>
      <c r="N343" s="229" t="s">
        <v>47</v>
      </c>
      <c r="O343" s="83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AR343" s="232" t="s">
        <v>148</v>
      </c>
      <c r="AT343" s="232" t="s">
        <v>143</v>
      </c>
      <c r="AU343" s="232" t="s">
        <v>83</v>
      </c>
      <c r="AY343" s="17" t="s">
        <v>141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7" t="s">
        <v>83</v>
      </c>
      <c r="BK343" s="233">
        <f>ROUND(I343*H343,2)</f>
        <v>0</v>
      </c>
      <c r="BL343" s="17" t="s">
        <v>148</v>
      </c>
      <c r="BM343" s="232" t="s">
        <v>829</v>
      </c>
    </row>
    <row r="344" s="1" customFormat="1">
      <c r="B344" s="38"/>
      <c r="C344" s="39"/>
      <c r="D344" s="234" t="s">
        <v>150</v>
      </c>
      <c r="E344" s="39"/>
      <c r="F344" s="235" t="s">
        <v>828</v>
      </c>
      <c r="G344" s="39"/>
      <c r="H344" s="39"/>
      <c r="I344" s="147"/>
      <c r="J344" s="39"/>
      <c r="K344" s="39"/>
      <c r="L344" s="43"/>
      <c r="M344" s="236"/>
      <c r="N344" s="83"/>
      <c r="O344" s="83"/>
      <c r="P344" s="83"/>
      <c r="Q344" s="83"/>
      <c r="R344" s="83"/>
      <c r="S344" s="83"/>
      <c r="T344" s="84"/>
      <c r="AT344" s="17" t="s">
        <v>150</v>
      </c>
      <c r="AU344" s="17" t="s">
        <v>83</v>
      </c>
    </row>
    <row r="345" s="13" customFormat="1">
      <c r="B345" s="247"/>
      <c r="C345" s="248"/>
      <c r="D345" s="234" t="s">
        <v>152</v>
      </c>
      <c r="E345" s="249" t="s">
        <v>19</v>
      </c>
      <c r="F345" s="250" t="s">
        <v>759</v>
      </c>
      <c r="G345" s="248"/>
      <c r="H345" s="251">
        <v>38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AT345" s="257" t="s">
        <v>152</v>
      </c>
      <c r="AU345" s="257" t="s">
        <v>83</v>
      </c>
      <c r="AV345" s="13" t="s">
        <v>85</v>
      </c>
      <c r="AW345" s="13" t="s">
        <v>37</v>
      </c>
      <c r="AX345" s="13" t="s">
        <v>76</v>
      </c>
      <c r="AY345" s="257" t="s">
        <v>141</v>
      </c>
    </row>
    <row r="346" s="14" customFormat="1">
      <c r="B346" s="258"/>
      <c r="C346" s="259"/>
      <c r="D346" s="234" t="s">
        <v>152</v>
      </c>
      <c r="E346" s="260" t="s">
        <v>19</v>
      </c>
      <c r="F346" s="261" t="s">
        <v>155</v>
      </c>
      <c r="G346" s="259"/>
      <c r="H346" s="262">
        <v>38</v>
      </c>
      <c r="I346" s="263"/>
      <c r="J346" s="259"/>
      <c r="K346" s="259"/>
      <c r="L346" s="264"/>
      <c r="M346" s="265"/>
      <c r="N346" s="266"/>
      <c r="O346" s="266"/>
      <c r="P346" s="266"/>
      <c r="Q346" s="266"/>
      <c r="R346" s="266"/>
      <c r="S346" s="266"/>
      <c r="T346" s="267"/>
      <c r="AT346" s="268" t="s">
        <v>152</v>
      </c>
      <c r="AU346" s="268" t="s">
        <v>83</v>
      </c>
      <c r="AV346" s="14" t="s">
        <v>148</v>
      </c>
      <c r="AW346" s="14" t="s">
        <v>37</v>
      </c>
      <c r="AX346" s="14" t="s">
        <v>83</v>
      </c>
      <c r="AY346" s="268" t="s">
        <v>141</v>
      </c>
    </row>
    <row r="347" s="1" customFormat="1" ht="16.5" customHeight="1">
      <c r="B347" s="38"/>
      <c r="C347" s="221" t="s">
        <v>830</v>
      </c>
      <c r="D347" s="221" t="s">
        <v>143</v>
      </c>
      <c r="E347" s="222" t="s">
        <v>831</v>
      </c>
      <c r="F347" s="223" t="s">
        <v>832</v>
      </c>
      <c r="G347" s="224" t="s">
        <v>267</v>
      </c>
      <c r="H347" s="225">
        <v>15</v>
      </c>
      <c r="I347" s="226"/>
      <c r="J347" s="227">
        <f>ROUND(I347*H347,2)</f>
        <v>0</v>
      </c>
      <c r="K347" s="223" t="s">
        <v>296</v>
      </c>
      <c r="L347" s="43"/>
      <c r="M347" s="228" t="s">
        <v>19</v>
      </c>
      <c r="N347" s="229" t="s">
        <v>47</v>
      </c>
      <c r="O347" s="83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AR347" s="232" t="s">
        <v>148</v>
      </c>
      <c r="AT347" s="232" t="s">
        <v>143</v>
      </c>
      <c r="AU347" s="232" t="s">
        <v>83</v>
      </c>
      <c r="AY347" s="17" t="s">
        <v>141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7" t="s">
        <v>83</v>
      </c>
      <c r="BK347" s="233">
        <f>ROUND(I347*H347,2)</f>
        <v>0</v>
      </c>
      <c r="BL347" s="17" t="s">
        <v>148</v>
      </c>
      <c r="BM347" s="232" t="s">
        <v>833</v>
      </c>
    </row>
    <row r="348" s="1" customFormat="1">
      <c r="B348" s="38"/>
      <c r="C348" s="39"/>
      <c r="D348" s="234" t="s">
        <v>150</v>
      </c>
      <c r="E348" s="39"/>
      <c r="F348" s="235" t="s">
        <v>832</v>
      </c>
      <c r="G348" s="39"/>
      <c r="H348" s="39"/>
      <c r="I348" s="147"/>
      <c r="J348" s="39"/>
      <c r="K348" s="39"/>
      <c r="L348" s="43"/>
      <c r="M348" s="236"/>
      <c r="N348" s="83"/>
      <c r="O348" s="83"/>
      <c r="P348" s="83"/>
      <c r="Q348" s="83"/>
      <c r="R348" s="83"/>
      <c r="S348" s="83"/>
      <c r="T348" s="84"/>
      <c r="AT348" s="17" t="s">
        <v>150</v>
      </c>
      <c r="AU348" s="17" t="s">
        <v>83</v>
      </c>
    </row>
    <row r="349" s="1" customFormat="1" ht="16.5" customHeight="1">
      <c r="B349" s="38"/>
      <c r="C349" s="221" t="s">
        <v>834</v>
      </c>
      <c r="D349" s="221" t="s">
        <v>143</v>
      </c>
      <c r="E349" s="222" t="s">
        <v>835</v>
      </c>
      <c r="F349" s="223" t="s">
        <v>836</v>
      </c>
      <c r="G349" s="224" t="s">
        <v>267</v>
      </c>
      <c r="H349" s="225">
        <v>12</v>
      </c>
      <c r="I349" s="226"/>
      <c r="J349" s="227">
        <f>ROUND(I349*H349,2)</f>
        <v>0</v>
      </c>
      <c r="K349" s="223" t="s">
        <v>296</v>
      </c>
      <c r="L349" s="43"/>
      <c r="M349" s="228" t="s">
        <v>19</v>
      </c>
      <c r="N349" s="229" t="s">
        <v>47</v>
      </c>
      <c r="O349" s="83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AR349" s="232" t="s">
        <v>148</v>
      </c>
      <c r="AT349" s="232" t="s">
        <v>143</v>
      </c>
      <c r="AU349" s="232" t="s">
        <v>83</v>
      </c>
      <c r="AY349" s="17" t="s">
        <v>141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7" t="s">
        <v>83</v>
      </c>
      <c r="BK349" s="233">
        <f>ROUND(I349*H349,2)</f>
        <v>0</v>
      </c>
      <c r="BL349" s="17" t="s">
        <v>148</v>
      </c>
      <c r="BM349" s="232" t="s">
        <v>837</v>
      </c>
    </row>
    <row r="350" s="1" customFormat="1">
      <c r="B350" s="38"/>
      <c r="C350" s="39"/>
      <c r="D350" s="234" t="s">
        <v>150</v>
      </c>
      <c r="E350" s="39"/>
      <c r="F350" s="235" t="s">
        <v>836</v>
      </c>
      <c r="G350" s="39"/>
      <c r="H350" s="39"/>
      <c r="I350" s="147"/>
      <c r="J350" s="39"/>
      <c r="K350" s="39"/>
      <c r="L350" s="43"/>
      <c r="M350" s="236"/>
      <c r="N350" s="83"/>
      <c r="O350" s="83"/>
      <c r="P350" s="83"/>
      <c r="Q350" s="83"/>
      <c r="R350" s="83"/>
      <c r="S350" s="83"/>
      <c r="T350" s="84"/>
      <c r="AT350" s="17" t="s">
        <v>150</v>
      </c>
      <c r="AU350" s="17" t="s">
        <v>83</v>
      </c>
    </row>
    <row r="351" s="1" customFormat="1" ht="16.5" customHeight="1">
      <c r="B351" s="38"/>
      <c r="C351" s="221" t="s">
        <v>838</v>
      </c>
      <c r="D351" s="221" t="s">
        <v>143</v>
      </c>
      <c r="E351" s="222" t="s">
        <v>839</v>
      </c>
      <c r="F351" s="223" t="s">
        <v>840</v>
      </c>
      <c r="G351" s="224" t="s">
        <v>267</v>
      </c>
      <c r="H351" s="225">
        <v>48</v>
      </c>
      <c r="I351" s="226"/>
      <c r="J351" s="227">
        <f>ROUND(I351*H351,2)</f>
        <v>0</v>
      </c>
      <c r="K351" s="223" t="s">
        <v>296</v>
      </c>
      <c r="L351" s="43"/>
      <c r="M351" s="228" t="s">
        <v>19</v>
      </c>
      <c r="N351" s="229" t="s">
        <v>47</v>
      </c>
      <c r="O351" s="83"/>
      <c r="P351" s="230">
        <f>O351*H351</f>
        <v>0</v>
      </c>
      <c r="Q351" s="230">
        <v>0</v>
      </c>
      <c r="R351" s="230">
        <f>Q351*H351</f>
        <v>0</v>
      </c>
      <c r="S351" s="230">
        <v>0</v>
      </c>
      <c r="T351" s="231">
        <f>S351*H351</f>
        <v>0</v>
      </c>
      <c r="AR351" s="232" t="s">
        <v>148</v>
      </c>
      <c r="AT351" s="232" t="s">
        <v>143</v>
      </c>
      <c r="AU351" s="232" t="s">
        <v>83</v>
      </c>
      <c r="AY351" s="17" t="s">
        <v>141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7" t="s">
        <v>83</v>
      </c>
      <c r="BK351" s="233">
        <f>ROUND(I351*H351,2)</f>
        <v>0</v>
      </c>
      <c r="BL351" s="17" t="s">
        <v>148</v>
      </c>
      <c r="BM351" s="232" t="s">
        <v>841</v>
      </c>
    </row>
    <row r="352" s="1" customFormat="1">
      <c r="B352" s="38"/>
      <c r="C352" s="39"/>
      <c r="D352" s="234" t="s">
        <v>150</v>
      </c>
      <c r="E352" s="39"/>
      <c r="F352" s="235" t="s">
        <v>840</v>
      </c>
      <c r="G352" s="39"/>
      <c r="H352" s="39"/>
      <c r="I352" s="147"/>
      <c r="J352" s="39"/>
      <c r="K352" s="39"/>
      <c r="L352" s="43"/>
      <c r="M352" s="236"/>
      <c r="N352" s="83"/>
      <c r="O352" s="83"/>
      <c r="P352" s="83"/>
      <c r="Q352" s="83"/>
      <c r="R352" s="83"/>
      <c r="S352" s="83"/>
      <c r="T352" s="84"/>
      <c r="AT352" s="17" t="s">
        <v>150</v>
      </c>
      <c r="AU352" s="17" t="s">
        <v>83</v>
      </c>
    </row>
    <row r="353" s="1" customFormat="1" ht="16.5" customHeight="1">
      <c r="B353" s="38"/>
      <c r="C353" s="221" t="s">
        <v>842</v>
      </c>
      <c r="D353" s="221" t="s">
        <v>143</v>
      </c>
      <c r="E353" s="222" t="s">
        <v>843</v>
      </c>
      <c r="F353" s="223" t="s">
        <v>844</v>
      </c>
      <c r="G353" s="224" t="s">
        <v>267</v>
      </c>
      <c r="H353" s="225">
        <v>2</v>
      </c>
      <c r="I353" s="226"/>
      <c r="J353" s="227">
        <f>ROUND(I353*H353,2)</f>
        <v>0</v>
      </c>
      <c r="K353" s="223" t="s">
        <v>296</v>
      </c>
      <c r="L353" s="43"/>
      <c r="M353" s="228" t="s">
        <v>19</v>
      </c>
      <c r="N353" s="229" t="s">
        <v>47</v>
      </c>
      <c r="O353" s="83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AR353" s="232" t="s">
        <v>148</v>
      </c>
      <c r="AT353" s="232" t="s">
        <v>143</v>
      </c>
      <c r="AU353" s="232" t="s">
        <v>83</v>
      </c>
      <c r="AY353" s="17" t="s">
        <v>141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7" t="s">
        <v>83</v>
      </c>
      <c r="BK353" s="233">
        <f>ROUND(I353*H353,2)</f>
        <v>0</v>
      </c>
      <c r="BL353" s="17" t="s">
        <v>148</v>
      </c>
      <c r="BM353" s="232" t="s">
        <v>845</v>
      </c>
    </row>
    <row r="354" s="1" customFormat="1">
      <c r="B354" s="38"/>
      <c r="C354" s="39"/>
      <c r="D354" s="234" t="s">
        <v>150</v>
      </c>
      <c r="E354" s="39"/>
      <c r="F354" s="235" t="s">
        <v>844</v>
      </c>
      <c r="G354" s="39"/>
      <c r="H354" s="39"/>
      <c r="I354" s="147"/>
      <c r="J354" s="39"/>
      <c r="K354" s="39"/>
      <c r="L354" s="43"/>
      <c r="M354" s="236"/>
      <c r="N354" s="83"/>
      <c r="O354" s="83"/>
      <c r="P354" s="83"/>
      <c r="Q354" s="83"/>
      <c r="R354" s="83"/>
      <c r="S354" s="83"/>
      <c r="T354" s="84"/>
      <c r="AT354" s="17" t="s">
        <v>150</v>
      </c>
      <c r="AU354" s="17" t="s">
        <v>83</v>
      </c>
    </row>
    <row r="355" s="1" customFormat="1" ht="16.5" customHeight="1">
      <c r="B355" s="38"/>
      <c r="C355" s="221" t="s">
        <v>846</v>
      </c>
      <c r="D355" s="221" t="s">
        <v>143</v>
      </c>
      <c r="E355" s="222" t="s">
        <v>847</v>
      </c>
      <c r="F355" s="223" t="s">
        <v>848</v>
      </c>
      <c r="G355" s="224" t="s">
        <v>267</v>
      </c>
      <c r="H355" s="225">
        <v>3</v>
      </c>
      <c r="I355" s="226"/>
      <c r="J355" s="227">
        <f>ROUND(I355*H355,2)</f>
        <v>0</v>
      </c>
      <c r="K355" s="223" t="s">
        <v>296</v>
      </c>
      <c r="L355" s="43"/>
      <c r="M355" s="228" t="s">
        <v>19</v>
      </c>
      <c r="N355" s="229" t="s">
        <v>47</v>
      </c>
      <c r="O355" s="83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AR355" s="232" t="s">
        <v>148</v>
      </c>
      <c r="AT355" s="232" t="s">
        <v>143</v>
      </c>
      <c r="AU355" s="232" t="s">
        <v>83</v>
      </c>
      <c r="AY355" s="17" t="s">
        <v>141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7" t="s">
        <v>83</v>
      </c>
      <c r="BK355" s="233">
        <f>ROUND(I355*H355,2)</f>
        <v>0</v>
      </c>
      <c r="BL355" s="17" t="s">
        <v>148</v>
      </c>
      <c r="BM355" s="232" t="s">
        <v>849</v>
      </c>
    </row>
    <row r="356" s="1" customFormat="1">
      <c r="B356" s="38"/>
      <c r="C356" s="39"/>
      <c r="D356" s="234" t="s">
        <v>150</v>
      </c>
      <c r="E356" s="39"/>
      <c r="F356" s="235" t="s">
        <v>848</v>
      </c>
      <c r="G356" s="39"/>
      <c r="H356" s="39"/>
      <c r="I356" s="147"/>
      <c r="J356" s="39"/>
      <c r="K356" s="39"/>
      <c r="L356" s="43"/>
      <c r="M356" s="236"/>
      <c r="N356" s="83"/>
      <c r="O356" s="83"/>
      <c r="P356" s="83"/>
      <c r="Q356" s="83"/>
      <c r="R356" s="83"/>
      <c r="S356" s="83"/>
      <c r="T356" s="84"/>
      <c r="AT356" s="17" t="s">
        <v>150</v>
      </c>
      <c r="AU356" s="17" t="s">
        <v>83</v>
      </c>
    </row>
    <row r="357" s="1" customFormat="1" ht="16.5" customHeight="1">
      <c r="B357" s="38"/>
      <c r="C357" s="221" t="s">
        <v>850</v>
      </c>
      <c r="D357" s="221" t="s">
        <v>143</v>
      </c>
      <c r="E357" s="222" t="s">
        <v>851</v>
      </c>
      <c r="F357" s="223" t="s">
        <v>852</v>
      </c>
      <c r="G357" s="224" t="s">
        <v>277</v>
      </c>
      <c r="H357" s="225">
        <v>2</v>
      </c>
      <c r="I357" s="226"/>
      <c r="J357" s="227">
        <f>ROUND(I357*H357,2)</f>
        <v>0</v>
      </c>
      <c r="K357" s="223" t="s">
        <v>296</v>
      </c>
      <c r="L357" s="43"/>
      <c r="M357" s="228" t="s">
        <v>19</v>
      </c>
      <c r="N357" s="229" t="s">
        <v>47</v>
      </c>
      <c r="O357" s="83"/>
      <c r="P357" s="230">
        <f>O357*H357</f>
        <v>0</v>
      </c>
      <c r="Q357" s="230">
        <v>0</v>
      </c>
      <c r="R357" s="230">
        <f>Q357*H357</f>
        <v>0</v>
      </c>
      <c r="S357" s="230">
        <v>0</v>
      </c>
      <c r="T357" s="231">
        <f>S357*H357</f>
        <v>0</v>
      </c>
      <c r="AR357" s="232" t="s">
        <v>148</v>
      </c>
      <c r="AT357" s="232" t="s">
        <v>143</v>
      </c>
      <c r="AU357" s="232" t="s">
        <v>83</v>
      </c>
      <c r="AY357" s="17" t="s">
        <v>141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7" t="s">
        <v>83</v>
      </c>
      <c r="BK357" s="233">
        <f>ROUND(I357*H357,2)</f>
        <v>0</v>
      </c>
      <c r="BL357" s="17" t="s">
        <v>148</v>
      </c>
      <c r="BM357" s="232" t="s">
        <v>853</v>
      </c>
    </row>
    <row r="358" s="1" customFormat="1">
      <c r="B358" s="38"/>
      <c r="C358" s="39"/>
      <c r="D358" s="234" t="s">
        <v>150</v>
      </c>
      <c r="E358" s="39"/>
      <c r="F358" s="235" t="s">
        <v>852</v>
      </c>
      <c r="G358" s="39"/>
      <c r="H358" s="39"/>
      <c r="I358" s="147"/>
      <c r="J358" s="39"/>
      <c r="K358" s="39"/>
      <c r="L358" s="43"/>
      <c r="M358" s="236"/>
      <c r="N358" s="83"/>
      <c r="O358" s="83"/>
      <c r="P358" s="83"/>
      <c r="Q358" s="83"/>
      <c r="R358" s="83"/>
      <c r="S358" s="83"/>
      <c r="T358" s="84"/>
      <c r="AT358" s="17" t="s">
        <v>150</v>
      </c>
      <c r="AU358" s="17" t="s">
        <v>83</v>
      </c>
    </row>
    <row r="359" s="1" customFormat="1" ht="16.5" customHeight="1">
      <c r="B359" s="38"/>
      <c r="C359" s="221" t="s">
        <v>854</v>
      </c>
      <c r="D359" s="221" t="s">
        <v>143</v>
      </c>
      <c r="E359" s="222" t="s">
        <v>855</v>
      </c>
      <c r="F359" s="223" t="s">
        <v>856</v>
      </c>
      <c r="G359" s="224" t="s">
        <v>277</v>
      </c>
      <c r="H359" s="225">
        <v>1</v>
      </c>
      <c r="I359" s="226"/>
      <c r="J359" s="227">
        <f>ROUND(I359*H359,2)</f>
        <v>0</v>
      </c>
      <c r="K359" s="223" t="s">
        <v>296</v>
      </c>
      <c r="L359" s="43"/>
      <c r="M359" s="228" t="s">
        <v>19</v>
      </c>
      <c r="N359" s="229" t="s">
        <v>47</v>
      </c>
      <c r="O359" s="83"/>
      <c r="P359" s="230">
        <f>O359*H359</f>
        <v>0</v>
      </c>
      <c r="Q359" s="230">
        <v>0</v>
      </c>
      <c r="R359" s="230">
        <f>Q359*H359</f>
        <v>0</v>
      </c>
      <c r="S359" s="230">
        <v>0</v>
      </c>
      <c r="T359" s="231">
        <f>S359*H359</f>
        <v>0</v>
      </c>
      <c r="AR359" s="232" t="s">
        <v>148</v>
      </c>
      <c r="AT359" s="232" t="s">
        <v>143</v>
      </c>
      <c r="AU359" s="232" t="s">
        <v>83</v>
      </c>
      <c r="AY359" s="17" t="s">
        <v>141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7" t="s">
        <v>83</v>
      </c>
      <c r="BK359" s="233">
        <f>ROUND(I359*H359,2)</f>
        <v>0</v>
      </c>
      <c r="BL359" s="17" t="s">
        <v>148</v>
      </c>
      <c r="BM359" s="232" t="s">
        <v>857</v>
      </c>
    </row>
    <row r="360" s="1" customFormat="1">
      <c r="B360" s="38"/>
      <c r="C360" s="39"/>
      <c r="D360" s="234" t="s">
        <v>150</v>
      </c>
      <c r="E360" s="39"/>
      <c r="F360" s="235" t="s">
        <v>856</v>
      </c>
      <c r="G360" s="39"/>
      <c r="H360" s="39"/>
      <c r="I360" s="147"/>
      <c r="J360" s="39"/>
      <c r="K360" s="39"/>
      <c r="L360" s="43"/>
      <c r="M360" s="236"/>
      <c r="N360" s="83"/>
      <c r="O360" s="83"/>
      <c r="P360" s="83"/>
      <c r="Q360" s="83"/>
      <c r="R360" s="83"/>
      <c r="S360" s="83"/>
      <c r="T360" s="84"/>
      <c r="AT360" s="17" t="s">
        <v>150</v>
      </c>
      <c r="AU360" s="17" t="s">
        <v>83</v>
      </c>
    </row>
    <row r="361" s="1" customFormat="1" ht="16.5" customHeight="1">
      <c r="B361" s="38"/>
      <c r="C361" s="221" t="s">
        <v>858</v>
      </c>
      <c r="D361" s="221" t="s">
        <v>143</v>
      </c>
      <c r="E361" s="222" t="s">
        <v>859</v>
      </c>
      <c r="F361" s="223" t="s">
        <v>860</v>
      </c>
      <c r="G361" s="224" t="s">
        <v>267</v>
      </c>
      <c r="H361" s="225">
        <v>25</v>
      </c>
      <c r="I361" s="226"/>
      <c r="J361" s="227">
        <f>ROUND(I361*H361,2)</f>
        <v>0</v>
      </c>
      <c r="K361" s="223" t="s">
        <v>296</v>
      </c>
      <c r="L361" s="43"/>
      <c r="M361" s="228" t="s">
        <v>19</v>
      </c>
      <c r="N361" s="229" t="s">
        <v>47</v>
      </c>
      <c r="O361" s="83"/>
      <c r="P361" s="230">
        <f>O361*H361</f>
        <v>0</v>
      </c>
      <c r="Q361" s="230">
        <v>0</v>
      </c>
      <c r="R361" s="230">
        <f>Q361*H361</f>
        <v>0</v>
      </c>
      <c r="S361" s="230">
        <v>0</v>
      </c>
      <c r="T361" s="231">
        <f>S361*H361</f>
        <v>0</v>
      </c>
      <c r="AR361" s="232" t="s">
        <v>148</v>
      </c>
      <c r="AT361" s="232" t="s">
        <v>143</v>
      </c>
      <c r="AU361" s="232" t="s">
        <v>83</v>
      </c>
      <c r="AY361" s="17" t="s">
        <v>141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7" t="s">
        <v>83</v>
      </c>
      <c r="BK361" s="233">
        <f>ROUND(I361*H361,2)</f>
        <v>0</v>
      </c>
      <c r="BL361" s="17" t="s">
        <v>148</v>
      </c>
      <c r="BM361" s="232" t="s">
        <v>861</v>
      </c>
    </row>
    <row r="362" s="1" customFormat="1">
      <c r="B362" s="38"/>
      <c r="C362" s="39"/>
      <c r="D362" s="234" t="s">
        <v>150</v>
      </c>
      <c r="E362" s="39"/>
      <c r="F362" s="235" t="s">
        <v>862</v>
      </c>
      <c r="G362" s="39"/>
      <c r="H362" s="39"/>
      <c r="I362" s="147"/>
      <c r="J362" s="39"/>
      <c r="K362" s="39"/>
      <c r="L362" s="43"/>
      <c r="M362" s="236"/>
      <c r="N362" s="83"/>
      <c r="O362" s="83"/>
      <c r="P362" s="83"/>
      <c r="Q362" s="83"/>
      <c r="R362" s="83"/>
      <c r="S362" s="83"/>
      <c r="T362" s="84"/>
      <c r="AT362" s="17" t="s">
        <v>150</v>
      </c>
      <c r="AU362" s="17" t="s">
        <v>83</v>
      </c>
    </row>
    <row r="363" s="13" customFormat="1">
      <c r="B363" s="247"/>
      <c r="C363" s="248"/>
      <c r="D363" s="234" t="s">
        <v>152</v>
      </c>
      <c r="E363" s="249" t="s">
        <v>19</v>
      </c>
      <c r="F363" s="250" t="s">
        <v>451</v>
      </c>
      <c r="G363" s="248"/>
      <c r="H363" s="251">
        <v>25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AT363" s="257" t="s">
        <v>152</v>
      </c>
      <c r="AU363" s="257" t="s">
        <v>83</v>
      </c>
      <c r="AV363" s="13" t="s">
        <v>85</v>
      </c>
      <c r="AW363" s="13" t="s">
        <v>37</v>
      </c>
      <c r="AX363" s="13" t="s">
        <v>76</v>
      </c>
      <c r="AY363" s="257" t="s">
        <v>141</v>
      </c>
    </row>
    <row r="364" s="14" customFormat="1">
      <c r="B364" s="258"/>
      <c r="C364" s="259"/>
      <c r="D364" s="234" t="s">
        <v>152</v>
      </c>
      <c r="E364" s="260" t="s">
        <v>19</v>
      </c>
      <c r="F364" s="261" t="s">
        <v>155</v>
      </c>
      <c r="G364" s="259"/>
      <c r="H364" s="262">
        <v>25</v>
      </c>
      <c r="I364" s="263"/>
      <c r="J364" s="259"/>
      <c r="K364" s="259"/>
      <c r="L364" s="264"/>
      <c r="M364" s="265"/>
      <c r="N364" s="266"/>
      <c r="O364" s="266"/>
      <c r="P364" s="266"/>
      <c r="Q364" s="266"/>
      <c r="R364" s="266"/>
      <c r="S364" s="266"/>
      <c r="T364" s="267"/>
      <c r="AT364" s="268" t="s">
        <v>152</v>
      </c>
      <c r="AU364" s="268" t="s">
        <v>83</v>
      </c>
      <c r="AV364" s="14" t="s">
        <v>148</v>
      </c>
      <c r="AW364" s="14" t="s">
        <v>37</v>
      </c>
      <c r="AX364" s="14" t="s">
        <v>83</v>
      </c>
      <c r="AY364" s="268" t="s">
        <v>141</v>
      </c>
    </row>
    <row r="365" s="1" customFormat="1" ht="16.5" customHeight="1">
      <c r="B365" s="38"/>
      <c r="C365" s="221" t="s">
        <v>863</v>
      </c>
      <c r="D365" s="221" t="s">
        <v>143</v>
      </c>
      <c r="E365" s="222" t="s">
        <v>864</v>
      </c>
      <c r="F365" s="223" t="s">
        <v>865</v>
      </c>
      <c r="G365" s="224" t="s">
        <v>277</v>
      </c>
      <c r="H365" s="225">
        <v>10</v>
      </c>
      <c r="I365" s="226"/>
      <c r="J365" s="227">
        <f>ROUND(I365*H365,2)</f>
        <v>0</v>
      </c>
      <c r="K365" s="223" t="s">
        <v>296</v>
      </c>
      <c r="L365" s="43"/>
      <c r="M365" s="228" t="s">
        <v>19</v>
      </c>
      <c r="N365" s="229" t="s">
        <v>47</v>
      </c>
      <c r="O365" s="83"/>
      <c r="P365" s="230">
        <f>O365*H365</f>
        <v>0</v>
      </c>
      <c r="Q365" s="230">
        <v>0</v>
      </c>
      <c r="R365" s="230">
        <f>Q365*H365</f>
        <v>0</v>
      </c>
      <c r="S365" s="230">
        <v>0</v>
      </c>
      <c r="T365" s="231">
        <f>S365*H365</f>
        <v>0</v>
      </c>
      <c r="AR365" s="232" t="s">
        <v>148</v>
      </c>
      <c r="AT365" s="232" t="s">
        <v>143</v>
      </c>
      <c r="AU365" s="232" t="s">
        <v>83</v>
      </c>
      <c r="AY365" s="17" t="s">
        <v>141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7" t="s">
        <v>83</v>
      </c>
      <c r="BK365" s="233">
        <f>ROUND(I365*H365,2)</f>
        <v>0</v>
      </c>
      <c r="BL365" s="17" t="s">
        <v>148</v>
      </c>
      <c r="BM365" s="232" t="s">
        <v>866</v>
      </c>
    </row>
    <row r="366" s="1" customFormat="1">
      <c r="B366" s="38"/>
      <c r="C366" s="39"/>
      <c r="D366" s="234" t="s">
        <v>150</v>
      </c>
      <c r="E366" s="39"/>
      <c r="F366" s="235" t="s">
        <v>865</v>
      </c>
      <c r="G366" s="39"/>
      <c r="H366" s="39"/>
      <c r="I366" s="147"/>
      <c r="J366" s="39"/>
      <c r="K366" s="39"/>
      <c r="L366" s="43"/>
      <c r="M366" s="236"/>
      <c r="N366" s="83"/>
      <c r="O366" s="83"/>
      <c r="P366" s="83"/>
      <c r="Q366" s="83"/>
      <c r="R366" s="83"/>
      <c r="S366" s="83"/>
      <c r="T366" s="84"/>
      <c r="AT366" s="17" t="s">
        <v>150</v>
      </c>
      <c r="AU366" s="17" t="s">
        <v>83</v>
      </c>
    </row>
    <row r="367" s="13" customFormat="1">
      <c r="B367" s="247"/>
      <c r="C367" s="248"/>
      <c r="D367" s="234" t="s">
        <v>152</v>
      </c>
      <c r="E367" s="249" t="s">
        <v>19</v>
      </c>
      <c r="F367" s="250" t="s">
        <v>462</v>
      </c>
      <c r="G367" s="248"/>
      <c r="H367" s="251">
        <v>10</v>
      </c>
      <c r="I367" s="252"/>
      <c r="J367" s="248"/>
      <c r="K367" s="248"/>
      <c r="L367" s="253"/>
      <c r="M367" s="254"/>
      <c r="N367" s="255"/>
      <c r="O367" s="255"/>
      <c r="P367" s="255"/>
      <c r="Q367" s="255"/>
      <c r="R367" s="255"/>
      <c r="S367" s="255"/>
      <c r="T367" s="256"/>
      <c r="AT367" s="257" t="s">
        <v>152</v>
      </c>
      <c r="AU367" s="257" t="s">
        <v>83</v>
      </c>
      <c r="AV367" s="13" t="s">
        <v>85</v>
      </c>
      <c r="AW367" s="13" t="s">
        <v>37</v>
      </c>
      <c r="AX367" s="13" t="s">
        <v>76</v>
      </c>
      <c r="AY367" s="257" t="s">
        <v>141</v>
      </c>
    </row>
    <row r="368" s="14" customFormat="1">
      <c r="B368" s="258"/>
      <c r="C368" s="259"/>
      <c r="D368" s="234" t="s">
        <v>152</v>
      </c>
      <c r="E368" s="260" t="s">
        <v>19</v>
      </c>
      <c r="F368" s="261" t="s">
        <v>155</v>
      </c>
      <c r="G368" s="259"/>
      <c r="H368" s="262">
        <v>10</v>
      </c>
      <c r="I368" s="263"/>
      <c r="J368" s="259"/>
      <c r="K368" s="259"/>
      <c r="L368" s="264"/>
      <c r="M368" s="265"/>
      <c r="N368" s="266"/>
      <c r="O368" s="266"/>
      <c r="P368" s="266"/>
      <c r="Q368" s="266"/>
      <c r="R368" s="266"/>
      <c r="S368" s="266"/>
      <c r="T368" s="267"/>
      <c r="AT368" s="268" t="s">
        <v>152</v>
      </c>
      <c r="AU368" s="268" t="s">
        <v>83</v>
      </c>
      <c r="AV368" s="14" t="s">
        <v>148</v>
      </c>
      <c r="AW368" s="14" t="s">
        <v>37</v>
      </c>
      <c r="AX368" s="14" t="s">
        <v>83</v>
      </c>
      <c r="AY368" s="268" t="s">
        <v>141</v>
      </c>
    </row>
    <row r="369" s="1" customFormat="1" ht="16.5" customHeight="1">
      <c r="B369" s="38"/>
      <c r="C369" s="221" t="s">
        <v>867</v>
      </c>
      <c r="D369" s="221" t="s">
        <v>143</v>
      </c>
      <c r="E369" s="222" t="s">
        <v>868</v>
      </c>
      <c r="F369" s="223" t="s">
        <v>869</v>
      </c>
      <c r="G369" s="224" t="s">
        <v>277</v>
      </c>
      <c r="H369" s="225">
        <v>3</v>
      </c>
      <c r="I369" s="226"/>
      <c r="J369" s="227">
        <f>ROUND(I369*H369,2)</f>
        <v>0</v>
      </c>
      <c r="K369" s="223" t="s">
        <v>296</v>
      </c>
      <c r="L369" s="43"/>
      <c r="M369" s="228" t="s">
        <v>19</v>
      </c>
      <c r="N369" s="229" t="s">
        <v>47</v>
      </c>
      <c r="O369" s="83"/>
      <c r="P369" s="230">
        <f>O369*H369</f>
        <v>0</v>
      </c>
      <c r="Q369" s="230">
        <v>0</v>
      </c>
      <c r="R369" s="230">
        <f>Q369*H369</f>
        <v>0</v>
      </c>
      <c r="S369" s="230">
        <v>0</v>
      </c>
      <c r="T369" s="231">
        <f>S369*H369</f>
        <v>0</v>
      </c>
      <c r="AR369" s="232" t="s">
        <v>148</v>
      </c>
      <c r="AT369" s="232" t="s">
        <v>143</v>
      </c>
      <c r="AU369" s="232" t="s">
        <v>83</v>
      </c>
      <c r="AY369" s="17" t="s">
        <v>141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7" t="s">
        <v>83</v>
      </c>
      <c r="BK369" s="233">
        <f>ROUND(I369*H369,2)</f>
        <v>0</v>
      </c>
      <c r="BL369" s="17" t="s">
        <v>148</v>
      </c>
      <c r="BM369" s="232" t="s">
        <v>870</v>
      </c>
    </row>
    <row r="370" s="1" customFormat="1">
      <c r="B370" s="38"/>
      <c r="C370" s="39"/>
      <c r="D370" s="234" t="s">
        <v>150</v>
      </c>
      <c r="E370" s="39"/>
      <c r="F370" s="235" t="s">
        <v>869</v>
      </c>
      <c r="G370" s="39"/>
      <c r="H370" s="39"/>
      <c r="I370" s="147"/>
      <c r="J370" s="39"/>
      <c r="K370" s="39"/>
      <c r="L370" s="43"/>
      <c r="M370" s="236"/>
      <c r="N370" s="83"/>
      <c r="O370" s="83"/>
      <c r="P370" s="83"/>
      <c r="Q370" s="83"/>
      <c r="R370" s="83"/>
      <c r="S370" s="83"/>
      <c r="T370" s="84"/>
      <c r="AT370" s="17" t="s">
        <v>150</v>
      </c>
      <c r="AU370" s="17" t="s">
        <v>83</v>
      </c>
    </row>
    <row r="371" s="1" customFormat="1" ht="16.5" customHeight="1">
      <c r="B371" s="38"/>
      <c r="C371" s="221" t="s">
        <v>871</v>
      </c>
      <c r="D371" s="221" t="s">
        <v>143</v>
      </c>
      <c r="E371" s="222" t="s">
        <v>872</v>
      </c>
      <c r="F371" s="223" t="s">
        <v>873</v>
      </c>
      <c r="G371" s="224" t="s">
        <v>277</v>
      </c>
      <c r="H371" s="225">
        <v>1</v>
      </c>
      <c r="I371" s="226"/>
      <c r="J371" s="227">
        <f>ROUND(I371*H371,2)</f>
        <v>0</v>
      </c>
      <c r="K371" s="223" t="s">
        <v>296</v>
      </c>
      <c r="L371" s="43"/>
      <c r="M371" s="228" t="s">
        <v>19</v>
      </c>
      <c r="N371" s="229" t="s">
        <v>47</v>
      </c>
      <c r="O371" s="83"/>
      <c r="P371" s="230">
        <f>O371*H371</f>
        <v>0</v>
      </c>
      <c r="Q371" s="230">
        <v>0</v>
      </c>
      <c r="R371" s="230">
        <f>Q371*H371</f>
        <v>0</v>
      </c>
      <c r="S371" s="230">
        <v>0</v>
      </c>
      <c r="T371" s="231">
        <f>S371*H371</f>
        <v>0</v>
      </c>
      <c r="AR371" s="232" t="s">
        <v>148</v>
      </c>
      <c r="AT371" s="232" t="s">
        <v>143</v>
      </c>
      <c r="AU371" s="232" t="s">
        <v>83</v>
      </c>
      <c r="AY371" s="17" t="s">
        <v>141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7" t="s">
        <v>83</v>
      </c>
      <c r="BK371" s="233">
        <f>ROUND(I371*H371,2)</f>
        <v>0</v>
      </c>
      <c r="BL371" s="17" t="s">
        <v>148</v>
      </c>
      <c r="BM371" s="232" t="s">
        <v>874</v>
      </c>
    </row>
    <row r="372" s="1" customFormat="1">
      <c r="B372" s="38"/>
      <c r="C372" s="39"/>
      <c r="D372" s="234" t="s">
        <v>150</v>
      </c>
      <c r="E372" s="39"/>
      <c r="F372" s="235" t="s">
        <v>873</v>
      </c>
      <c r="G372" s="39"/>
      <c r="H372" s="39"/>
      <c r="I372" s="147"/>
      <c r="J372" s="39"/>
      <c r="K372" s="39"/>
      <c r="L372" s="43"/>
      <c r="M372" s="236"/>
      <c r="N372" s="83"/>
      <c r="O372" s="83"/>
      <c r="P372" s="83"/>
      <c r="Q372" s="83"/>
      <c r="R372" s="83"/>
      <c r="S372" s="83"/>
      <c r="T372" s="84"/>
      <c r="AT372" s="17" t="s">
        <v>150</v>
      </c>
      <c r="AU372" s="17" t="s">
        <v>83</v>
      </c>
    </row>
    <row r="373" s="1" customFormat="1" ht="16.5" customHeight="1">
      <c r="B373" s="38"/>
      <c r="C373" s="221" t="s">
        <v>875</v>
      </c>
      <c r="D373" s="221" t="s">
        <v>143</v>
      </c>
      <c r="E373" s="222" t="s">
        <v>876</v>
      </c>
      <c r="F373" s="223" t="s">
        <v>877</v>
      </c>
      <c r="G373" s="224" t="s">
        <v>802</v>
      </c>
      <c r="H373" s="225">
        <v>49.880000000000003</v>
      </c>
      <c r="I373" s="226"/>
      <c r="J373" s="227">
        <f>ROUND(I373*H373,2)</f>
        <v>0</v>
      </c>
      <c r="K373" s="223" t="s">
        <v>296</v>
      </c>
      <c r="L373" s="43"/>
      <c r="M373" s="228" t="s">
        <v>19</v>
      </c>
      <c r="N373" s="229" t="s">
        <v>47</v>
      </c>
      <c r="O373" s="83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AR373" s="232" t="s">
        <v>148</v>
      </c>
      <c r="AT373" s="232" t="s">
        <v>143</v>
      </c>
      <c r="AU373" s="232" t="s">
        <v>83</v>
      </c>
      <c r="AY373" s="17" t="s">
        <v>141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7" t="s">
        <v>83</v>
      </c>
      <c r="BK373" s="233">
        <f>ROUND(I373*H373,2)</f>
        <v>0</v>
      </c>
      <c r="BL373" s="17" t="s">
        <v>148</v>
      </c>
      <c r="BM373" s="232" t="s">
        <v>878</v>
      </c>
    </row>
    <row r="374" s="1" customFormat="1">
      <c r="B374" s="38"/>
      <c r="C374" s="39"/>
      <c r="D374" s="234" t="s">
        <v>150</v>
      </c>
      <c r="E374" s="39"/>
      <c r="F374" s="235" t="s">
        <v>877</v>
      </c>
      <c r="G374" s="39"/>
      <c r="H374" s="39"/>
      <c r="I374" s="147"/>
      <c r="J374" s="39"/>
      <c r="K374" s="39"/>
      <c r="L374" s="43"/>
      <c r="M374" s="236"/>
      <c r="N374" s="83"/>
      <c r="O374" s="83"/>
      <c r="P374" s="83"/>
      <c r="Q374" s="83"/>
      <c r="R374" s="83"/>
      <c r="S374" s="83"/>
      <c r="T374" s="84"/>
      <c r="AT374" s="17" t="s">
        <v>150</v>
      </c>
      <c r="AU374" s="17" t="s">
        <v>83</v>
      </c>
    </row>
    <row r="375" s="1" customFormat="1" ht="16.5" customHeight="1">
      <c r="B375" s="38"/>
      <c r="C375" s="221" t="s">
        <v>879</v>
      </c>
      <c r="D375" s="221" t="s">
        <v>143</v>
      </c>
      <c r="E375" s="222" t="s">
        <v>880</v>
      </c>
      <c r="F375" s="223" t="s">
        <v>881</v>
      </c>
      <c r="G375" s="224" t="s">
        <v>277</v>
      </c>
      <c r="H375" s="225">
        <v>1</v>
      </c>
      <c r="I375" s="226"/>
      <c r="J375" s="227">
        <f>ROUND(I375*H375,2)</f>
        <v>0</v>
      </c>
      <c r="K375" s="223" t="s">
        <v>296</v>
      </c>
      <c r="L375" s="43"/>
      <c r="M375" s="228" t="s">
        <v>19</v>
      </c>
      <c r="N375" s="229" t="s">
        <v>47</v>
      </c>
      <c r="O375" s="83"/>
      <c r="P375" s="230">
        <f>O375*H375</f>
        <v>0</v>
      </c>
      <c r="Q375" s="230">
        <v>0</v>
      </c>
      <c r="R375" s="230">
        <f>Q375*H375</f>
        <v>0</v>
      </c>
      <c r="S375" s="230">
        <v>0</v>
      </c>
      <c r="T375" s="231">
        <f>S375*H375</f>
        <v>0</v>
      </c>
      <c r="AR375" s="232" t="s">
        <v>148</v>
      </c>
      <c r="AT375" s="232" t="s">
        <v>143</v>
      </c>
      <c r="AU375" s="232" t="s">
        <v>83</v>
      </c>
      <c r="AY375" s="17" t="s">
        <v>141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7" t="s">
        <v>83</v>
      </c>
      <c r="BK375" s="233">
        <f>ROUND(I375*H375,2)</f>
        <v>0</v>
      </c>
      <c r="BL375" s="17" t="s">
        <v>148</v>
      </c>
      <c r="BM375" s="232" t="s">
        <v>882</v>
      </c>
    </row>
    <row r="376" s="1" customFormat="1">
      <c r="B376" s="38"/>
      <c r="C376" s="39"/>
      <c r="D376" s="234" t="s">
        <v>150</v>
      </c>
      <c r="E376" s="39"/>
      <c r="F376" s="235" t="s">
        <v>881</v>
      </c>
      <c r="G376" s="39"/>
      <c r="H376" s="39"/>
      <c r="I376" s="147"/>
      <c r="J376" s="39"/>
      <c r="K376" s="39"/>
      <c r="L376" s="43"/>
      <c r="M376" s="236"/>
      <c r="N376" s="83"/>
      <c r="O376" s="83"/>
      <c r="P376" s="83"/>
      <c r="Q376" s="83"/>
      <c r="R376" s="83"/>
      <c r="S376" s="83"/>
      <c r="T376" s="84"/>
      <c r="AT376" s="17" t="s">
        <v>150</v>
      </c>
      <c r="AU376" s="17" t="s">
        <v>83</v>
      </c>
    </row>
    <row r="377" s="1" customFormat="1" ht="16.5" customHeight="1">
      <c r="B377" s="38"/>
      <c r="C377" s="221" t="s">
        <v>883</v>
      </c>
      <c r="D377" s="221" t="s">
        <v>143</v>
      </c>
      <c r="E377" s="222" t="s">
        <v>884</v>
      </c>
      <c r="F377" s="223" t="s">
        <v>885</v>
      </c>
      <c r="G377" s="224" t="s">
        <v>277</v>
      </c>
      <c r="H377" s="225">
        <v>2</v>
      </c>
      <c r="I377" s="226"/>
      <c r="J377" s="227">
        <f>ROUND(I377*H377,2)</f>
        <v>0</v>
      </c>
      <c r="K377" s="223" t="s">
        <v>296</v>
      </c>
      <c r="L377" s="43"/>
      <c r="M377" s="228" t="s">
        <v>19</v>
      </c>
      <c r="N377" s="229" t="s">
        <v>47</v>
      </c>
      <c r="O377" s="83"/>
      <c r="P377" s="230">
        <f>O377*H377</f>
        <v>0</v>
      </c>
      <c r="Q377" s="230">
        <v>0</v>
      </c>
      <c r="R377" s="230">
        <f>Q377*H377</f>
        <v>0</v>
      </c>
      <c r="S377" s="230">
        <v>0</v>
      </c>
      <c r="T377" s="231">
        <f>S377*H377</f>
        <v>0</v>
      </c>
      <c r="AR377" s="232" t="s">
        <v>148</v>
      </c>
      <c r="AT377" s="232" t="s">
        <v>143</v>
      </c>
      <c r="AU377" s="232" t="s">
        <v>83</v>
      </c>
      <c r="AY377" s="17" t="s">
        <v>141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7" t="s">
        <v>83</v>
      </c>
      <c r="BK377" s="233">
        <f>ROUND(I377*H377,2)</f>
        <v>0</v>
      </c>
      <c r="BL377" s="17" t="s">
        <v>148</v>
      </c>
      <c r="BM377" s="232" t="s">
        <v>886</v>
      </c>
    </row>
    <row r="378" s="1" customFormat="1">
      <c r="B378" s="38"/>
      <c r="C378" s="39"/>
      <c r="D378" s="234" t="s">
        <v>150</v>
      </c>
      <c r="E378" s="39"/>
      <c r="F378" s="235" t="s">
        <v>885</v>
      </c>
      <c r="G378" s="39"/>
      <c r="H378" s="39"/>
      <c r="I378" s="147"/>
      <c r="J378" s="39"/>
      <c r="K378" s="39"/>
      <c r="L378" s="43"/>
      <c r="M378" s="236"/>
      <c r="N378" s="83"/>
      <c r="O378" s="83"/>
      <c r="P378" s="83"/>
      <c r="Q378" s="83"/>
      <c r="R378" s="83"/>
      <c r="S378" s="83"/>
      <c r="T378" s="84"/>
      <c r="AT378" s="17" t="s">
        <v>150</v>
      </c>
      <c r="AU378" s="17" t="s">
        <v>83</v>
      </c>
    </row>
    <row r="379" s="1" customFormat="1" ht="16.5" customHeight="1">
      <c r="B379" s="38"/>
      <c r="C379" s="221" t="s">
        <v>887</v>
      </c>
      <c r="D379" s="221" t="s">
        <v>143</v>
      </c>
      <c r="E379" s="222" t="s">
        <v>888</v>
      </c>
      <c r="F379" s="223" t="s">
        <v>889</v>
      </c>
      <c r="G379" s="224" t="s">
        <v>277</v>
      </c>
      <c r="H379" s="225">
        <v>2</v>
      </c>
      <c r="I379" s="226"/>
      <c r="J379" s="227">
        <f>ROUND(I379*H379,2)</f>
        <v>0</v>
      </c>
      <c r="K379" s="223" t="s">
        <v>296</v>
      </c>
      <c r="L379" s="43"/>
      <c r="M379" s="228" t="s">
        <v>19</v>
      </c>
      <c r="N379" s="229" t="s">
        <v>47</v>
      </c>
      <c r="O379" s="83"/>
      <c r="P379" s="230">
        <f>O379*H379</f>
        <v>0</v>
      </c>
      <c r="Q379" s="230">
        <v>0</v>
      </c>
      <c r="R379" s="230">
        <f>Q379*H379</f>
        <v>0</v>
      </c>
      <c r="S379" s="230">
        <v>0</v>
      </c>
      <c r="T379" s="231">
        <f>S379*H379</f>
        <v>0</v>
      </c>
      <c r="AR379" s="232" t="s">
        <v>148</v>
      </c>
      <c r="AT379" s="232" t="s">
        <v>143</v>
      </c>
      <c r="AU379" s="232" t="s">
        <v>83</v>
      </c>
      <c r="AY379" s="17" t="s">
        <v>141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7" t="s">
        <v>83</v>
      </c>
      <c r="BK379" s="233">
        <f>ROUND(I379*H379,2)</f>
        <v>0</v>
      </c>
      <c r="BL379" s="17" t="s">
        <v>148</v>
      </c>
      <c r="BM379" s="232" t="s">
        <v>890</v>
      </c>
    </row>
    <row r="380" s="1" customFormat="1">
      <c r="B380" s="38"/>
      <c r="C380" s="39"/>
      <c r="D380" s="234" t="s">
        <v>150</v>
      </c>
      <c r="E380" s="39"/>
      <c r="F380" s="235" t="s">
        <v>889</v>
      </c>
      <c r="G380" s="39"/>
      <c r="H380" s="39"/>
      <c r="I380" s="147"/>
      <c r="J380" s="39"/>
      <c r="K380" s="39"/>
      <c r="L380" s="43"/>
      <c r="M380" s="236"/>
      <c r="N380" s="83"/>
      <c r="O380" s="83"/>
      <c r="P380" s="83"/>
      <c r="Q380" s="83"/>
      <c r="R380" s="83"/>
      <c r="S380" s="83"/>
      <c r="T380" s="84"/>
      <c r="AT380" s="17" t="s">
        <v>150</v>
      </c>
      <c r="AU380" s="17" t="s">
        <v>83</v>
      </c>
    </row>
    <row r="381" s="1" customFormat="1" ht="16.5" customHeight="1">
      <c r="B381" s="38"/>
      <c r="C381" s="221" t="s">
        <v>891</v>
      </c>
      <c r="D381" s="221" t="s">
        <v>143</v>
      </c>
      <c r="E381" s="222" t="s">
        <v>892</v>
      </c>
      <c r="F381" s="223" t="s">
        <v>893</v>
      </c>
      <c r="G381" s="224" t="s">
        <v>277</v>
      </c>
      <c r="H381" s="225">
        <v>4</v>
      </c>
      <c r="I381" s="226"/>
      <c r="J381" s="227">
        <f>ROUND(I381*H381,2)</f>
        <v>0</v>
      </c>
      <c r="K381" s="223" t="s">
        <v>296</v>
      </c>
      <c r="L381" s="43"/>
      <c r="M381" s="228" t="s">
        <v>19</v>
      </c>
      <c r="N381" s="229" t="s">
        <v>47</v>
      </c>
      <c r="O381" s="83"/>
      <c r="P381" s="230">
        <f>O381*H381</f>
        <v>0</v>
      </c>
      <c r="Q381" s="230">
        <v>0</v>
      </c>
      <c r="R381" s="230">
        <f>Q381*H381</f>
        <v>0</v>
      </c>
      <c r="S381" s="230">
        <v>0</v>
      </c>
      <c r="T381" s="231">
        <f>S381*H381</f>
        <v>0</v>
      </c>
      <c r="AR381" s="232" t="s">
        <v>148</v>
      </c>
      <c r="AT381" s="232" t="s">
        <v>143</v>
      </c>
      <c r="AU381" s="232" t="s">
        <v>83</v>
      </c>
      <c r="AY381" s="17" t="s">
        <v>141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7" t="s">
        <v>83</v>
      </c>
      <c r="BK381" s="233">
        <f>ROUND(I381*H381,2)</f>
        <v>0</v>
      </c>
      <c r="BL381" s="17" t="s">
        <v>148</v>
      </c>
      <c r="BM381" s="232" t="s">
        <v>894</v>
      </c>
    </row>
    <row r="382" s="1" customFormat="1">
      <c r="B382" s="38"/>
      <c r="C382" s="39"/>
      <c r="D382" s="234" t="s">
        <v>150</v>
      </c>
      <c r="E382" s="39"/>
      <c r="F382" s="235" t="s">
        <v>893</v>
      </c>
      <c r="G382" s="39"/>
      <c r="H382" s="39"/>
      <c r="I382" s="147"/>
      <c r="J382" s="39"/>
      <c r="K382" s="39"/>
      <c r="L382" s="43"/>
      <c r="M382" s="236"/>
      <c r="N382" s="83"/>
      <c r="O382" s="83"/>
      <c r="P382" s="83"/>
      <c r="Q382" s="83"/>
      <c r="R382" s="83"/>
      <c r="S382" s="83"/>
      <c r="T382" s="84"/>
      <c r="AT382" s="17" t="s">
        <v>150</v>
      </c>
      <c r="AU382" s="17" t="s">
        <v>83</v>
      </c>
    </row>
    <row r="383" s="1" customFormat="1" ht="16.5" customHeight="1">
      <c r="B383" s="38"/>
      <c r="C383" s="221" t="s">
        <v>895</v>
      </c>
      <c r="D383" s="221" t="s">
        <v>143</v>
      </c>
      <c r="E383" s="222" t="s">
        <v>896</v>
      </c>
      <c r="F383" s="223" t="s">
        <v>897</v>
      </c>
      <c r="G383" s="224" t="s">
        <v>277</v>
      </c>
      <c r="H383" s="225">
        <v>10</v>
      </c>
      <c r="I383" s="226"/>
      <c r="J383" s="227">
        <f>ROUND(I383*H383,2)</f>
        <v>0</v>
      </c>
      <c r="K383" s="223" t="s">
        <v>296</v>
      </c>
      <c r="L383" s="43"/>
      <c r="M383" s="228" t="s">
        <v>19</v>
      </c>
      <c r="N383" s="229" t="s">
        <v>47</v>
      </c>
      <c r="O383" s="83"/>
      <c r="P383" s="230">
        <f>O383*H383</f>
        <v>0</v>
      </c>
      <c r="Q383" s="230">
        <v>0</v>
      </c>
      <c r="R383" s="230">
        <f>Q383*H383</f>
        <v>0</v>
      </c>
      <c r="S383" s="230">
        <v>0</v>
      </c>
      <c r="T383" s="231">
        <f>S383*H383</f>
        <v>0</v>
      </c>
      <c r="AR383" s="232" t="s">
        <v>148</v>
      </c>
      <c r="AT383" s="232" t="s">
        <v>143</v>
      </c>
      <c r="AU383" s="232" t="s">
        <v>83</v>
      </c>
      <c r="AY383" s="17" t="s">
        <v>141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7" t="s">
        <v>83</v>
      </c>
      <c r="BK383" s="233">
        <f>ROUND(I383*H383,2)</f>
        <v>0</v>
      </c>
      <c r="BL383" s="17" t="s">
        <v>148</v>
      </c>
      <c r="BM383" s="232" t="s">
        <v>898</v>
      </c>
    </row>
    <row r="384" s="1" customFormat="1">
      <c r="B384" s="38"/>
      <c r="C384" s="39"/>
      <c r="D384" s="234" t="s">
        <v>150</v>
      </c>
      <c r="E384" s="39"/>
      <c r="F384" s="235" t="s">
        <v>897</v>
      </c>
      <c r="G384" s="39"/>
      <c r="H384" s="39"/>
      <c r="I384" s="147"/>
      <c r="J384" s="39"/>
      <c r="K384" s="39"/>
      <c r="L384" s="43"/>
      <c r="M384" s="236"/>
      <c r="N384" s="83"/>
      <c r="O384" s="83"/>
      <c r="P384" s="83"/>
      <c r="Q384" s="83"/>
      <c r="R384" s="83"/>
      <c r="S384" s="83"/>
      <c r="T384" s="84"/>
      <c r="AT384" s="17" t="s">
        <v>150</v>
      </c>
      <c r="AU384" s="17" t="s">
        <v>83</v>
      </c>
    </row>
    <row r="385" s="1" customFormat="1" ht="16.5" customHeight="1">
      <c r="B385" s="38"/>
      <c r="C385" s="221" t="s">
        <v>899</v>
      </c>
      <c r="D385" s="221" t="s">
        <v>143</v>
      </c>
      <c r="E385" s="222" t="s">
        <v>900</v>
      </c>
      <c r="F385" s="223" t="s">
        <v>901</v>
      </c>
      <c r="G385" s="224" t="s">
        <v>277</v>
      </c>
      <c r="H385" s="225">
        <v>3</v>
      </c>
      <c r="I385" s="226"/>
      <c r="J385" s="227">
        <f>ROUND(I385*H385,2)</f>
        <v>0</v>
      </c>
      <c r="K385" s="223" t="s">
        <v>296</v>
      </c>
      <c r="L385" s="43"/>
      <c r="M385" s="228" t="s">
        <v>19</v>
      </c>
      <c r="N385" s="229" t="s">
        <v>47</v>
      </c>
      <c r="O385" s="83"/>
      <c r="P385" s="230">
        <f>O385*H385</f>
        <v>0</v>
      </c>
      <c r="Q385" s="230">
        <v>0</v>
      </c>
      <c r="R385" s="230">
        <f>Q385*H385</f>
        <v>0</v>
      </c>
      <c r="S385" s="230">
        <v>0</v>
      </c>
      <c r="T385" s="231">
        <f>S385*H385</f>
        <v>0</v>
      </c>
      <c r="AR385" s="232" t="s">
        <v>148</v>
      </c>
      <c r="AT385" s="232" t="s">
        <v>143</v>
      </c>
      <c r="AU385" s="232" t="s">
        <v>83</v>
      </c>
      <c r="AY385" s="17" t="s">
        <v>141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7" t="s">
        <v>83</v>
      </c>
      <c r="BK385" s="233">
        <f>ROUND(I385*H385,2)</f>
        <v>0</v>
      </c>
      <c r="BL385" s="17" t="s">
        <v>148</v>
      </c>
      <c r="BM385" s="232" t="s">
        <v>902</v>
      </c>
    </row>
    <row r="386" s="1" customFormat="1">
      <c r="B386" s="38"/>
      <c r="C386" s="39"/>
      <c r="D386" s="234" t="s">
        <v>150</v>
      </c>
      <c r="E386" s="39"/>
      <c r="F386" s="235" t="s">
        <v>903</v>
      </c>
      <c r="G386" s="39"/>
      <c r="H386" s="39"/>
      <c r="I386" s="147"/>
      <c r="J386" s="39"/>
      <c r="K386" s="39"/>
      <c r="L386" s="43"/>
      <c r="M386" s="236"/>
      <c r="N386" s="83"/>
      <c r="O386" s="83"/>
      <c r="P386" s="83"/>
      <c r="Q386" s="83"/>
      <c r="R386" s="83"/>
      <c r="S386" s="83"/>
      <c r="T386" s="84"/>
      <c r="AT386" s="17" t="s">
        <v>150</v>
      </c>
      <c r="AU386" s="17" t="s">
        <v>83</v>
      </c>
    </row>
    <row r="387" s="1" customFormat="1" ht="16.5" customHeight="1">
      <c r="B387" s="38"/>
      <c r="C387" s="221" t="s">
        <v>904</v>
      </c>
      <c r="D387" s="221" t="s">
        <v>143</v>
      </c>
      <c r="E387" s="222" t="s">
        <v>905</v>
      </c>
      <c r="F387" s="223" t="s">
        <v>906</v>
      </c>
      <c r="G387" s="224" t="s">
        <v>277</v>
      </c>
      <c r="H387" s="225">
        <v>2</v>
      </c>
      <c r="I387" s="226"/>
      <c r="J387" s="227">
        <f>ROUND(I387*H387,2)</f>
        <v>0</v>
      </c>
      <c r="K387" s="223" t="s">
        <v>296</v>
      </c>
      <c r="L387" s="43"/>
      <c r="M387" s="228" t="s">
        <v>19</v>
      </c>
      <c r="N387" s="229" t="s">
        <v>47</v>
      </c>
      <c r="O387" s="83"/>
      <c r="P387" s="230">
        <f>O387*H387</f>
        <v>0</v>
      </c>
      <c r="Q387" s="230">
        <v>0</v>
      </c>
      <c r="R387" s="230">
        <f>Q387*H387</f>
        <v>0</v>
      </c>
      <c r="S387" s="230">
        <v>0</v>
      </c>
      <c r="T387" s="231">
        <f>S387*H387</f>
        <v>0</v>
      </c>
      <c r="AR387" s="232" t="s">
        <v>148</v>
      </c>
      <c r="AT387" s="232" t="s">
        <v>143</v>
      </c>
      <c r="AU387" s="232" t="s">
        <v>83</v>
      </c>
      <c r="AY387" s="17" t="s">
        <v>141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7" t="s">
        <v>83</v>
      </c>
      <c r="BK387" s="233">
        <f>ROUND(I387*H387,2)</f>
        <v>0</v>
      </c>
      <c r="BL387" s="17" t="s">
        <v>148</v>
      </c>
      <c r="BM387" s="232" t="s">
        <v>907</v>
      </c>
    </row>
    <row r="388" s="1" customFormat="1">
      <c r="B388" s="38"/>
      <c r="C388" s="39"/>
      <c r="D388" s="234" t="s">
        <v>150</v>
      </c>
      <c r="E388" s="39"/>
      <c r="F388" s="235" t="s">
        <v>906</v>
      </c>
      <c r="G388" s="39"/>
      <c r="H388" s="39"/>
      <c r="I388" s="147"/>
      <c r="J388" s="39"/>
      <c r="K388" s="39"/>
      <c r="L388" s="43"/>
      <c r="M388" s="236"/>
      <c r="N388" s="83"/>
      <c r="O388" s="83"/>
      <c r="P388" s="83"/>
      <c r="Q388" s="83"/>
      <c r="R388" s="83"/>
      <c r="S388" s="83"/>
      <c r="T388" s="84"/>
      <c r="AT388" s="17" t="s">
        <v>150</v>
      </c>
      <c r="AU388" s="17" t="s">
        <v>83</v>
      </c>
    </row>
    <row r="389" s="1" customFormat="1" ht="16.5" customHeight="1">
      <c r="B389" s="38"/>
      <c r="C389" s="221" t="s">
        <v>908</v>
      </c>
      <c r="D389" s="221" t="s">
        <v>143</v>
      </c>
      <c r="E389" s="222" t="s">
        <v>909</v>
      </c>
      <c r="F389" s="223" t="s">
        <v>910</v>
      </c>
      <c r="G389" s="224" t="s">
        <v>277</v>
      </c>
      <c r="H389" s="225">
        <v>96</v>
      </c>
      <c r="I389" s="226"/>
      <c r="J389" s="227">
        <f>ROUND(I389*H389,2)</f>
        <v>0</v>
      </c>
      <c r="K389" s="223" t="s">
        <v>296</v>
      </c>
      <c r="L389" s="43"/>
      <c r="M389" s="228" t="s">
        <v>19</v>
      </c>
      <c r="N389" s="229" t="s">
        <v>47</v>
      </c>
      <c r="O389" s="83"/>
      <c r="P389" s="230">
        <f>O389*H389</f>
        <v>0</v>
      </c>
      <c r="Q389" s="230">
        <v>0</v>
      </c>
      <c r="R389" s="230">
        <f>Q389*H389</f>
        <v>0</v>
      </c>
      <c r="S389" s="230">
        <v>0</v>
      </c>
      <c r="T389" s="231">
        <f>S389*H389</f>
        <v>0</v>
      </c>
      <c r="AR389" s="232" t="s">
        <v>148</v>
      </c>
      <c r="AT389" s="232" t="s">
        <v>143</v>
      </c>
      <c r="AU389" s="232" t="s">
        <v>83</v>
      </c>
      <c r="AY389" s="17" t="s">
        <v>141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7" t="s">
        <v>83</v>
      </c>
      <c r="BK389" s="233">
        <f>ROUND(I389*H389,2)</f>
        <v>0</v>
      </c>
      <c r="BL389" s="17" t="s">
        <v>148</v>
      </c>
      <c r="BM389" s="232" t="s">
        <v>911</v>
      </c>
    </row>
    <row r="390" s="1" customFormat="1">
      <c r="B390" s="38"/>
      <c r="C390" s="39"/>
      <c r="D390" s="234" t="s">
        <v>150</v>
      </c>
      <c r="E390" s="39"/>
      <c r="F390" s="235" t="s">
        <v>910</v>
      </c>
      <c r="G390" s="39"/>
      <c r="H390" s="39"/>
      <c r="I390" s="147"/>
      <c r="J390" s="39"/>
      <c r="K390" s="39"/>
      <c r="L390" s="43"/>
      <c r="M390" s="236"/>
      <c r="N390" s="83"/>
      <c r="O390" s="83"/>
      <c r="P390" s="83"/>
      <c r="Q390" s="83"/>
      <c r="R390" s="83"/>
      <c r="S390" s="83"/>
      <c r="T390" s="84"/>
      <c r="AT390" s="17" t="s">
        <v>150</v>
      </c>
      <c r="AU390" s="17" t="s">
        <v>83</v>
      </c>
    </row>
    <row r="391" s="1" customFormat="1" ht="16.5" customHeight="1">
      <c r="B391" s="38"/>
      <c r="C391" s="221" t="s">
        <v>912</v>
      </c>
      <c r="D391" s="221" t="s">
        <v>143</v>
      </c>
      <c r="E391" s="222" t="s">
        <v>913</v>
      </c>
      <c r="F391" s="223" t="s">
        <v>914</v>
      </c>
      <c r="G391" s="224" t="s">
        <v>267</v>
      </c>
      <c r="H391" s="225">
        <v>21</v>
      </c>
      <c r="I391" s="226"/>
      <c r="J391" s="227">
        <f>ROUND(I391*H391,2)</f>
        <v>0</v>
      </c>
      <c r="K391" s="223" t="s">
        <v>296</v>
      </c>
      <c r="L391" s="43"/>
      <c r="M391" s="228" t="s">
        <v>19</v>
      </c>
      <c r="N391" s="229" t="s">
        <v>47</v>
      </c>
      <c r="O391" s="83"/>
      <c r="P391" s="230">
        <f>O391*H391</f>
        <v>0</v>
      </c>
      <c r="Q391" s="230">
        <v>0</v>
      </c>
      <c r="R391" s="230">
        <f>Q391*H391</f>
        <v>0</v>
      </c>
      <c r="S391" s="230">
        <v>0</v>
      </c>
      <c r="T391" s="231">
        <f>S391*H391</f>
        <v>0</v>
      </c>
      <c r="AR391" s="232" t="s">
        <v>148</v>
      </c>
      <c r="AT391" s="232" t="s">
        <v>143</v>
      </c>
      <c r="AU391" s="232" t="s">
        <v>83</v>
      </c>
      <c r="AY391" s="17" t="s">
        <v>141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7" t="s">
        <v>83</v>
      </c>
      <c r="BK391" s="233">
        <f>ROUND(I391*H391,2)</f>
        <v>0</v>
      </c>
      <c r="BL391" s="17" t="s">
        <v>148</v>
      </c>
      <c r="BM391" s="232" t="s">
        <v>915</v>
      </c>
    </row>
    <row r="392" s="1" customFormat="1">
      <c r="B392" s="38"/>
      <c r="C392" s="39"/>
      <c r="D392" s="234" t="s">
        <v>150</v>
      </c>
      <c r="E392" s="39"/>
      <c r="F392" s="235" t="s">
        <v>914</v>
      </c>
      <c r="G392" s="39"/>
      <c r="H392" s="39"/>
      <c r="I392" s="147"/>
      <c r="J392" s="39"/>
      <c r="K392" s="39"/>
      <c r="L392" s="43"/>
      <c r="M392" s="236"/>
      <c r="N392" s="83"/>
      <c r="O392" s="83"/>
      <c r="P392" s="83"/>
      <c r="Q392" s="83"/>
      <c r="R392" s="83"/>
      <c r="S392" s="83"/>
      <c r="T392" s="84"/>
      <c r="AT392" s="17" t="s">
        <v>150</v>
      </c>
      <c r="AU392" s="17" t="s">
        <v>83</v>
      </c>
    </row>
    <row r="393" s="1" customFormat="1" ht="16.5" customHeight="1">
      <c r="B393" s="38"/>
      <c r="C393" s="221" t="s">
        <v>916</v>
      </c>
      <c r="D393" s="221" t="s">
        <v>143</v>
      </c>
      <c r="E393" s="222" t="s">
        <v>917</v>
      </c>
      <c r="F393" s="223" t="s">
        <v>918</v>
      </c>
      <c r="G393" s="224" t="s">
        <v>277</v>
      </c>
      <c r="H393" s="225">
        <v>1</v>
      </c>
      <c r="I393" s="226"/>
      <c r="J393" s="227">
        <f>ROUND(I393*H393,2)</f>
        <v>0</v>
      </c>
      <c r="K393" s="223" t="s">
        <v>296</v>
      </c>
      <c r="L393" s="43"/>
      <c r="M393" s="228" t="s">
        <v>19</v>
      </c>
      <c r="N393" s="229" t="s">
        <v>47</v>
      </c>
      <c r="O393" s="83"/>
      <c r="P393" s="230">
        <f>O393*H393</f>
        <v>0</v>
      </c>
      <c r="Q393" s="230">
        <v>0</v>
      </c>
      <c r="R393" s="230">
        <f>Q393*H393</f>
        <v>0</v>
      </c>
      <c r="S393" s="230">
        <v>0</v>
      </c>
      <c r="T393" s="231">
        <f>S393*H393</f>
        <v>0</v>
      </c>
      <c r="AR393" s="232" t="s">
        <v>148</v>
      </c>
      <c r="AT393" s="232" t="s">
        <v>143</v>
      </c>
      <c r="AU393" s="232" t="s">
        <v>83</v>
      </c>
      <c r="AY393" s="17" t="s">
        <v>141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7" t="s">
        <v>83</v>
      </c>
      <c r="BK393" s="233">
        <f>ROUND(I393*H393,2)</f>
        <v>0</v>
      </c>
      <c r="BL393" s="17" t="s">
        <v>148</v>
      </c>
      <c r="BM393" s="232" t="s">
        <v>919</v>
      </c>
    </row>
    <row r="394" s="1" customFormat="1">
      <c r="B394" s="38"/>
      <c r="C394" s="39"/>
      <c r="D394" s="234" t="s">
        <v>150</v>
      </c>
      <c r="E394" s="39"/>
      <c r="F394" s="235" t="s">
        <v>918</v>
      </c>
      <c r="G394" s="39"/>
      <c r="H394" s="39"/>
      <c r="I394" s="147"/>
      <c r="J394" s="39"/>
      <c r="K394" s="39"/>
      <c r="L394" s="43"/>
      <c r="M394" s="236"/>
      <c r="N394" s="83"/>
      <c r="O394" s="83"/>
      <c r="P394" s="83"/>
      <c r="Q394" s="83"/>
      <c r="R394" s="83"/>
      <c r="S394" s="83"/>
      <c r="T394" s="84"/>
      <c r="AT394" s="17" t="s">
        <v>150</v>
      </c>
      <c r="AU394" s="17" t="s">
        <v>83</v>
      </c>
    </row>
    <row r="395" s="1" customFormat="1" ht="16.5" customHeight="1">
      <c r="B395" s="38"/>
      <c r="C395" s="221" t="s">
        <v>920</v>
      </c>
      <c r="D395" s="221" t="s">
        <v>143</v>
      </c>
      <c r="E395" s="222" t="s">
        <v>921</v>
      </c>
      <c r="F395" s="223" t="s">
        <v>922</v>
      </c>
      <c r="G395" s="224" t="s">
        <v>802</v>
      </c>
      <c r="H395" s="225">
        <v>0.40000000000000002</v>
      </c>
      <c r="I395" s="226"/>
      <c r="J395" s="227">
        <f>ROUND(I395*H395,2)</f>
        <v>0</v>
      </c>
      <c r="K395" s="223" t="s">
        <v>296</v>
      </c>
      <c r="L395" s="43"/>
      <c r="M395" s="228" t="s">
        <v>19</v>
      </c>
      <c r="N395" s="229" t="s">
        <v>47</v>
      </c>
      <c r="O395" s="83"/>
      <c r="P395" s="230">
        <f>O395*H395</f>
        <v>0</v>
      </c>
      <c r="Q395" s="230">
        <v>0</v>
      </c>
      <c r="R395" s="230">
        <f>Q395*H395</f>
        <v>0</v>
      </c>
      <c r="S395" s="230">
        <v>0</v>
      </c>
      <c r="T395" s="231">
        <f>S395*H395</f>
        <v>0</v>
      </c>
      <c r="AR395" s="232" t="s">
        <v>148</v>
      </c>
      <c r="AT395" s="232" t="s">
        <v>143</v>
      </c>
      <c r="AU395" s="232" t="s">
        <v>83</v>
      </c>
      <c r="AY395" s="17" t="s">
        <v>141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7" t="s">
        <v>83</v>
      </c>
      <c r="BK395" s="233">
        <f>ROUND(I395*H395,2)</f>
        <v>0</v>
      </c>
      <c r="BL395" s="17" t="s">
        <v>148</v>
      </c>
      <c r="BM395" s="232" t="s">
        <v>923</v>
      </c>
    </row>
    <row r="396" s="1" customFormat="1">
      <c r="B396" s="38"/>
      <c r="C396" s="39"/>
      <c r="D396" s="234" t="s">
        <v>150</v>
      </c>
      <c r="E396" s="39"/>
      <c r="F396" s="235" t="s">
        <v>922</v>
      </c>
      <c r="G396" s="39"/>
      <c r="H396" s="39"/>
      <c r="I396" s="147"/>
      <c r="J396" s="39"/>
      <c r="K396" s="39"/>
      <c r="L396" s="43"/>
      <c r="M396" s="236"/>
      <c r="N396" s="83"/>
      <c r="O396" s="83"/>
      <c r="P396" s="83"/>
      <c r="Q396" s="83"/>
      <c r="R396" s="83"/>
      <c r="S396" s="83"/>
      <c r="T396" s="84"/>
      <c r="AT396" s="17" t="s">
        <v>150</v>
      </c>
      <c r="AU396" s="17" t="s">
        <v>83</v>
      </c>
    </row>
    <row r="397" s="13" customFormat="1">
      <c r="B397" s="247"/>
      <c r="C397" s="248"/>
      <c r="D397" s="234" t="s">
        <v>152</v>
      </c>
      <c r="E397" s="249" t="s">
        <v>19</v>
      </c>
      <c r="F397" s="250" t="s">
        <v>924</v>
      </c>
      <c r="G397" s="248"/>
      <c r="H397" s="251">
        <v>0.40000000000000002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AT397" s="257" t="s">
        <v>152</v>
      </c>
      <c r="AU397" s="257" t="s">
        <v>83</v>
      </c>
      <c r="AV397" s="13" t="s">
        <v>85</v>
      </c>
      <c r="AW397" s="13" t="s">
        <v>37</v>
      </c>
      <c r="AX397" s="13" t="s">
        <v>76</v>
      </c>
      <c r="AY397" s="257" t="s">
        <v>141</v>
      </c>
    </row>
    <row r="398" s="14" customFormat="1">
      <c r="B398" s="258"/>
      <c r="C398" s="259"/>
      <c r="D398" s="234" t="s">
        <v>152</v>
      </c>
      <c r="E398" s="260" t="s">
        <v>19</v>
      </c>
      <c r="F398" s="261" t="s">
        <v>155</v>
      </c>
      <c r="G398" s="259"/>
      <c r="H398" s="262">
        <v>0.40000000000000002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AT398" s="268" t="s">
        <v>152</v>
      </c>
      <c r="AU398" s="268" t="s">
        <v>83</v>
      </c>
      <c r="AV398" s="14" t="s">
        <v>148</v>
      </c>
      <c r="AW398" s="14" t="s">
        <v>37</v>
      </c>
      <c r="AX398" s="14" t="s">
        <v>83</v>
      </c>
      <c r="AY398" s="268" t="s">
        <v>141</v>
      </c>
    </row>
    <row r="399" s="1" customFormat="1" ht="16.5" customHeight="1">
      <c r="B399" s="38"/>
      <c r="C399" s="221" t="s">
        <v>925</v>
      </c>
      <c r="D399" s="221" t="s">
        <v>143</v>
      </c>
      <c r="E399" s="222" t="s">
        <v>926</v>
      </c>
      <c r="F399" s="223" t="s">
        <v>927</v>
      </c>
      <c r="G399" s="224" t="s">
        <v>277</v>
      </c>
      <c r="H399" s="225">
        <v>1</v>
      </c>
      <c r="I399" s="226"/>
      <c r="J399" s="227">
        <f>ROUND(I399*H399,2)</f>
        <v>0</v>
      </c>
      <c r="K399" s="223" t="s">
        <v>296</v>
      </c>
      <c r="L399" s="43"/>
      <c r="M399" s="228" t="s">
        <v>19</v>
      </c>
      <c r="N399" s="229" t="s">
        <v>47</v>
      </c>
      <c r="O399" s="83"/>
      <c r="P399" s="230">
        <f>O399*H399</f>
        <v>0</v>
      </c>
      <c r="Q399" s="230">
        <v>0</v>
      </c>
      <c r="R399" s="230">
        <f>Q399*H399</f>
        <v>0</v>
      </c>
      <c r="S399" s="230">
        <v>0</v>
      </c>
      <c r="T399" s="231">
        <f>S399*H399</f>
        <v>0</v>
      </c>
      <c r="AR399" s="232" t="s">
        <v>148</v>
      </c>
      <c r="AT399" s="232" t="s">
        <v>143</v>
      </c>
      <c r="AU399" s="232" t="s">
        <v>83</v>
      </c>
      <c r="AY399" s="17" t="s">
        <v>141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7" t="s">
        <v>83</v>
      </c>
      <c r="BK399" s="233">
        <f>ROUND(I399*H399,2)</f>
        <v>0</v>
      </c>
      <c r="BL399" s="17" t="s">
        <v>148</v>
      </c>
      <c r="BM399" s="232" t="s">
        <v>928</v>
      </c>
    </row>
    <row r="400" s="1" customFormat="1">
      <c r="B400" s="38"/>
      <c r="C400" s="39"/>
      <c r="D400" s="234" t="s">
        <v>150</v>
      </c>
      <c r="E400" s="39"/>
      <c r="F400" s="235" t="s">
        <v>927</v>
      </c>
      <c r="G400" s="39"/>
      <c r="H400" s="39"/>
      <c r="I400" s="147"/>
      <c r="J400" s="39"/>
      <c r="K400" s="39"/>
      <c r="L400" s="43"/>
      <c r="M400" s="236"/>
      <c r="N400" s="83"/>
      <c r="O400" s="83"/>
      <c r="P400" s="83"/>
      <c r="Q400" s="83"/>
      <c r="R400" s="83"/>
      <c r="S400" s="83"/>
      <c r="T400" s="84"/>
      <c r="AT400" s="17" t="s">
        <v>150</v>
      </c>
      <c r="AU400" s="17" t="s">
        <v>83</v>
      </c>
    </row>
    <row r="401" s="1" customFormat="1" ht="16.5" customHeight="1">
      <c r="B401" s="38"/>
      <c r="C401" s="221" t="s">
        <v>929</v>
      </c>
      <c r="D401" s="221" t="s">
        <v>143</v>
      </c>
      <c r="E401" s="222" t="s">
        <v>930</v>
      </c>
      <c r="F401" s="223" t="s">
        <v>931</v>
      </c>
      <c r="G401" s="224" t="s">
        <v>932</v>
      </c>
      <c r="H401" s="225">
        <v>0.050000000000000003</v>
      </c>
      <c r="I401" s="226"/>
      <c r="J401" s="227">
        <f>ROUND(I401*H401,2)</f>
        <v>0</v>
      </c>
      <c r="K401" s="223" t="s">
        <v>296</v>
      </c>
      <c r="L401" s="43"/>
      <c r="M401" s="228" t="s">
        <v>19</v>
      </c>
      <c r="N401" s="229" t="s">
        <v>47</v>
      </c>
      <c r="O401" s="83"/>
      <c r="P401" s="230">
        <f>O401*H401</f>
        <v>0</v>
      </c>
      <c r="Q401" s="230">
        <v>0</v>
      </c>
      <c r="R401" s="230">
        <f>Q401*H401</f>
        <v>0</v>
      </c>
      <c r="S401" s="230">
        <v>0</v>
      </c>
      <c r="T401" s="231">
        <f>S401*H401</f>
        <v>0</v>
      </c>
      <c r="AR401" s="232" t="s">
        <v>148</v>
      </c>
      <c r="AT401" s="232" t="s">
        <v>143</v>
      </c>
      <c r="AU401" s="232" t="s">
        <v>83</v>
      </c>
      <c r="AY401" s="17" t="s">
        <v>141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7" t="s">
        <v>83</v>
      </c>
      <c r="BK401" s="233">
        <f>ROUND(I401*H401,2)</f>
        <v>0</v>
      </c>
      <c r="BL401" s="17" t="s">
        <v>148</v>
      </c>
      <c r="BM401" s="232" t="s">
        <v>933</v>
      </c>
    </row>
    <row r="402" s="1" customFormat="1">
      <c r="B402" s="38"/>
      <c r="C402" s="39"/>
      <c r="D402" s="234" t="s">
        <v>150</v>
      </c>
      <c r="E402" s="39"/>
      <c r="F402" s="235" t="s">
        <v>931</v>
      </c>
      <c r="G402" s="39"/>
      <c r="H402" s="39"/>
      <c r="I402" s="147"/>
      <c r="J402" s="39"/>
      <c r="K402" s="39"/>
      <c r="L402" s="43"/>
      <c r="M402" s="236"/>
      <c r="N402" s="83"/>
      <c r="O402" s="83"/>
      <c r="P402" s="83"/>
      <c r="Q402" s="83"/>
      <c r="R402" s="83"/>
      <c r="S402" s="83"/>
      <c r="T402" s="84"/>
      <c r="AT402" s="17" t="s">
        <v>150</v>
      </c>
      <c r="AU402" s="17" t="s">
        <v>83</v>
      </c>
    </row>
    <row r="403" s="1" customFormat="1" ht="16.5" customHeight="1">
      <c r="B403" s="38"/>
      <c r="C403" s="221" t="s">
        <v>934</v>
      </c>
      <c r="D403" s="221" t="s">
        <v>143</v>
      </c>
      <c r="E403" s="222" t="s">
        <v>935</v>
      </c>
      <c r="F403" s="223" t="s">
        <v>936</v>
      </c>
      <c r="G403" s="224" t="s">
        <v>732</v>
      </c>
      <c r="H403" s="286"/>
      <c r="I403" s="226"/>
      <c r="J403" s="227">
        <f>ROUND(I403*H403,2)</f>
        <v>0</v>
      </c>
      <c r="K403" s="223" t="s">
        <v>296</v>
      </c>
      <c r="L403" s="43"/>
      <c r="M403" s="228" t="s">
        <v>19</v>
      </c>
      <c r="N403" s="229" t="s">
        <v>47</v>
      </c>
      <c r="O403" s="83"/>
      <c r="P403" s="230">
        <f>O403*H403</f>
        <v>0</v>
      </c>
      <c r="Q403" s="230">
        <v>0</v>
      </c>
      <c r="R403" s="230">
        <f>Q403*H403</f>
        <v>0</v>
      </c>
      <c r="S403" s="230">
        <v>0</v>
      </c>
      <c r="T403" s="231">
        <f>S403*H403</f>
        <v>0</v>
      </c>
      <c r="AR403" s="232" t="s">
        <v>148</v>
      </c>
      <c r="AT403" s="232" t="s">
        <v>143</v>
      </c>
      <c r="AU403" s="232" t="s">
        <v>83</v>
      </c>
      <c r="AY403" s="17" t="s">
        <v>141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7" t="s">
        <v>83</v>
      </c>
      <c r="BK403" s="233">
        <f>ROUND(I403*H403,2)</f>
        <v>0</v>
      </c>
      <c r="BL403" s="17" t="s">
        <v>148</v>
      </c>
      <c r="BM403" s="232" t="s">
        <v>937</v>
      </c>
    </row>
    <row r="404" s="1" customFormat="1">
      <c r="B404" s="38"/>
      <c r="C404" s="39"/>
      <c r="D404" s="234" t="s">
        <v>150</v>
      </c>
      <c r="E404" s="39"/>
      <c r="F404" s="235" t="s">
        <v>936</v>
      </c>
      <c r="G404" s="39"/>
      <c r="H404" s="39"/>
      <c r="I404" s="147"/>
      <c r="J404" s="39"/>
      <c r="K404" s="39"/>
      <c r="L404" s="43"/>
      <c r="M404" s="236"/>
      <c r="N404" s="83"/>
      <c r="O404" s="83"/>
      <c r="P404" s="83"/>
      <c r="Q404" s="83"/>
      <c r="R404" s="83"/>
      <c r="S404" s="83"/>
      <c r="T404" s="84"/>
      <c r="AT404" s="17" t="s">
        <v>150</v>
      </c>
      <c r="AU404" s="17" t="s">
        <v>83</v>
      </c>
    </row>
    <row r="405" s="1" customFormat="1" ht="16.5" customHeight="1">
      <c r="B405" s="38"/>
      <c r="C405" s="221" t="s">
        <v>938</v>
      </c>
      <c r="D405" s="221" t="s">
        <v>143</v>
      </c>
      <c r="E405" s="222" t="s">
        <v>939</v>
      </c>
      <c r="F405" s="223" t="s">
        <v>940</v>
      </c>
      <c r="G405" s="224" t="s">
        <v>732</v>
      </c>
      <c r="H405" s="286"/>
      <c r="I405" s="226"/>
      <c r="J405" s="227">
        <f>ROUND(I405*H405,2)</f>
        <v>0</v>
      </c>
      <c r="K405" s="223" t="s">
        <v>296</v>
      </c>
      <c r="L405" s="43"/>
      <c r="M405" s="228" t="s">
        <v>19</v>
      </c>
      <c r="N405" s="229" t="s">
        <v>47</v>
      </c>
      <c r="O405" s="83"/>
      <c r="P405" s="230">
        <f>O405*H405</f>
        <v>0</v>
      </c>
      <c r="Q405" s="230">
        <v>0</v>
      </c>
      <c r="R405" s="230">
        <f>Q405*H405</f>
        <v>0</v>
      </c>
      <c r="S405" s="230">
        <v>0</v>
      </c>
      <c r="T405" s="231">
        <f>S405*H405</f>
        <v>0</v>
      </c>
      <c r="AR405" s="232" t="s">
        <v>148</v>
      </c>
      <c r="AT405" s="232" t="s">
        <v>143</v>
      </c>
      <c r="AU405" s="232" t="s">
        <v>83</v>
      </c>
      <c r="AY405" s="17" t="s">
        <v>141</v>
      </c>
      <c r="BE405" s="233">
        <f>IF(N405="základní",J405,0)</f>
        <v>0</v>
      </c>
      <c r="BF405" s="233">
        <f>IF(N405="snížená",J405,0)</f>
        <v>0</v>
      </c>
      <c r="BG405" s="233">
        <f>IF(N405="zákl. přenesená",J405,0)</f>
        <v>0</v>
      </c>
      <c r="BH405" s="233">
        <f>IF(N405="sníž. přenesená",J405,0)</f>
        <v>0</v>
      </c>
      <c r="BI405" s="233">
        <f>IF(N405="nulová",J405,0)</f>
        <v>0</v>
      </c>
      <c r="BJ405" s="17" t="s">
        <v>83</v>
      </c>
      <c r="BK405" s="233">
        <f>ROUND(I405*H405,2)</f>
        <v>0</v>
      </c>
      <c r="BL405" s="17" t="s">
        <v>148</v>
      </c>
      <c r="BM405" s="232" t="s">
        <v>941</v>
      </c>
    </row>
    <row r="406" s="1" customFormat="1">
      <c r="B406" s="38"/>
      <c r="C406" s="39"/>
      <c r="D406" s="234" t="s">
        <v>150</v>
      </c>
      <c r="E406" s="39"/>
      <c r="F406" s="235" t="s">
        <v>940</v>
      </c>
      <c r="G406" s="39"/>
      <c r="H406" s="39"/>
      <c r="I406" s="147"/>
      <c r="J406" s="39"/>
      <c r="K406" s="39"/>
      <c r="L406" s="43"/>
      <c r="M406" s="236"/>
      <c r="N406" s="83"/>
      <c r="O406" s="83"/>
      <c r="P406" s="83"/>
      <c r="Q406" s="83"/>
      <c r="R406" s="83"/>
      <c r="S406" s="83"/>
      <c r="T406" s="84"/>
      <c r="AT406" s="17" t="s">
        <v>150</v>
      </c>
      <c r="AU406" s="17" t="s">
        <v>83</v>
      </c>
    </row>
    <row r="407" s="1" customFormat="1" ht="16.5" customHeight="1">
      <c r="B407" s="38"/>
      <c r="C407" s="221" t="s">
        <v>942</v>
      </c>
      <c r="D407" s="221" t="s">
        <v>143</v>
      </c>
      <c r="E407" s="222" t="s">
        <v>943</v>
      </c>
      <c r="F407" s="223" t="s">
        <v>944</v>
      </c>
      <c r="G407" s="224" t="s">
        <v>732</v>
      </c>
      <c r="H407" s="286"/>
      <c r="I407" s="226"/>
      <c r="J407" s="227">
        <f>ROUND(I407*H407,2)</f>
        <v>0</v>
      </c>
      <c r="K407" s="223" t="s">
        <v>296</v>
      </c>
      <c r="L407" s="43"/>
      <c r="M407" s="228" t="s">
        <v>19</v>
      </c>
      <c r="N407" s="229" t="s">
        <v>47</v>
      </c>
      <c r="O407" s="83"/>
      <c r="P407" s="230">
        <f>O407*H407</f>
        <v>0</v>
      </c>
      <c r="Q407" s="230">
        <v>0</v>
      </c>
      <c r="R407" s="230">
        <f>Q407*H407</f>
        <v>0</v>
      </c>
      <c r="S407" s="230">
        <v>0</v>
      </c>
      <c r="T407" s="231">
        <f>S407*H407</f>
        <v>0</v>
      </c>
      <c r="AR407" s="232" t="s">
        <v>148</v>
      </c>
      <c r="AT407" s="232" t="s">
        <v>143</v>
      </c>
      <c r="AU407" s="232" t="s">
        <v>83</v>
      </c>
      <c r="AY407" s="17" t="s">
        <v>141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7" t="s">
        <v>83</v>
      </c>
      <c r="BK407" s="233">
        <f>ROUND(I407*H407,2)</f>
        <v>0</v>
      </c>
      <c r="BL407" s="17" t="s">
        <v>148</v>
      </c>
      <c r="BM407" s="232" t="s">
        <v>945</v>
      </c>
    </row>
    <row r="408" s="1" customFormat="1">
      <c r="B408" s="38"/>
      <c r="C408" s="39"/>
      <c r="D408" s="234" t="s">
        <v>150</v>
      </c>
      <c r="E408" s="39"/>
      <c r="F408" s="235" t="s">
        <v>944</v>
      </c>
      <c r="G408" s="39"/>
      <c r="H408" s="39"/>
      <c r="I408" s="147"/>
      <c r="J408" s="39"/>
      <c r="K408" s="39"/>
      <c r="L408" s="43"/>
      <c r="M408" s="236"/>
      <c r="N408" s="83"/>
      <c r="O408" s="83"/>
      <c r="P408" s="83"/>
      <c r="Q408" s="83"/>
      <c r="R408" s="83"/>
      <c r="S408" s="83"/>
      <c r="T408" s="84"/>
      <c r="AT408" s="17" t="s">
        <v>150</v>
      </c>
      <c r="AU408" s="17" t="s">
        <v>83</v>
      </c>
    </row>
    <row r="409" s="1" customFormat="1" ht="16.5" customHeight="1">
      <c r="B409" s="38"/>
      <c r="C409" s="221" t="s">
        <v>946</v>
      </c>
      <c r="D409" s="221" t="s">
        <v>143</v>
      </c>
      <c r="E409" s="222" t="s">
        <v>947</v>
      </c>
      <c r="F409" s="223" t="s">
        <v>948</v>
      </c>
      <c r="G409" s="224" t="s">
        <v>732</v>
      </c>
      <c r="H409" s="286"/>
      <c r="I409" s="226"/>
      <c r="J409" s="227">
        <f>ROUND(I409*H409,2)</f>
        <v>0</v>
      </c>
      <c r="K409" s="223" t="s">
        <v>296</v>
      </c>
      <c r="L409" s="43"/>
      <c r="M409" s="228" t="s">
        <v>19</v>
      </c>
      <c r="N409" s="229" t="s">
        <v>47</v>
      </c>
      <c r="O409" s="83"/>
      <c r="P409" s="230">
        <f>O409*H409</f>
        <v>0</v>
      </c>
      <c r="Q409" s="230">
        <v>0</v>
      </c>
      <c r="R409" s="230">
        <f>Q409*H409</f>
        <v>0</v>
      </c>
      <c r="S409" s="230">
        <v>0</v>
      </c>
      <c r="T409" s="231">
        <f>S409*H409</f>
        <v>0</v>
      </c>
      <c r="AR409" s="232" t="s">
        <v>148</v>
      </c>
      <c r="AT409" s="232" t="s">
        <v>143</v>
      </c>
      <c r="AU409" s="232" t="s">
        <v>83</v>
      </c>
      <c r="AY409" s="17" t="s">
        <v>141</v>
      </c>
      <c r="BE409" s="233">
        <f>IF(N409="základní",J409,0)</f>
        <v>0</v>
      </c>
      <c r="BF409" s="233">
        <f>IF(N409="snížená",J409,0)</f>
        <v>0</v>
      </c>
      <c r="BG409" s="233">
        <f>IF(N409="zákl. přenesená",J409,0)</f>
        <v>0</v>
      </c>
      <c r="BH409" s="233">
        <f>IF(N409="sníž. přenesená",J409,0)</f>
        <v>0</v>
      </c>
      <c r="BI409" s="233">
        <f>IF(N409="nulová",J409,0)</f>
        <v>0</v>
      </c>
      <c r="BJ409" s="17" t="s">
        <v>83</v>
      </c>
      <c r="BK409" s="233">
        <f>ROUND(I409*H409,2)</f>
        <v>0</v>
      </c>
      <c r="BL409" s="17" t="s">
        <v>148</v>
      </c>
      <c r="BM409" s="232" t="s">
        <v>949</v>
      </c>
    </row>
    <row r="410" s="1" customFormat="1">
      <c r="B410" s="38"/>
      <c r="C410" s="39"/>
      <c r="D410" s="234" t="s">
        <v>150</v>
      </c>
      <c r="E410" s="39"/>
      <c r="F410" s="235" t="s">
        <v>948</v>
      </c>
      <c r="G410" s="39"/>
      <c r="H410" s="39"/>
      <c r="I410" s="147"/>
      <c r="J410" s="39"/>
      <c r="K410" s="39"/>
      <c r="L410" s="43"/>
      <c r="M410" s="236"/>
      <c r="N410" s="83"/>
      <c r="O410" s="83"/>
      <c r="P410" s="83"/>
      <c r="Q410" s="83"/>
      <c r="R410" s="83"/>
      <c r="S410" s="83"/>
      <c r="T410" s="84"/>
      <c r="AT410" s="17" t="s">
        <v>150</v>
      </c>
      <c r="AU410" s="17" t="s">
        <v>83</v>
      </c>
    </row>
    <row r="411" s="11" customFormat="1" ht="25.92" customHeight="1">
      <c r="B411" s="205"/>
      <c r="C411" s="206"/>
      <c r="D411" s="207" t="s">
        <v>75</v>
      </c>
      <c r="E411" s="208" t="s">
        <v>433</v>
      </c>
      <c r="F411" s="208" t="s">
        <v>950</v>
      </c>
      <c r="G411" s="206"/>
      <c r="H411" s="206"/>
      <c r="I411" s="209"/>
      <c r="J411" s="210">
        <f>BK411</f>
        <v>0</v>
      </c>
      <c r="K411" s="206"/>
      <c r="L411" s="211"/>
      <c r="M411" s="212"/>
      <c r="N411" s="213"/>
      <c r="O411" s="213"/>
      <c r="P411" s="214">
        <f>SUM(P412:P423)</f>
        <v>0</v>
      </c>
      <c r="Q411" s="213"/>
      <c r="R411" s="214">
        <f>SUM(R412:R423)</f>
        <v>0</v>
      </c>
      <c r="S411" s="213"/>
      <c r="T411" s="215">
        <f>SUM(T412:T423)</f>
        <v>0</v>
      </c>
      <c r="AR411" s="216" t="s">
        <v>83</v>
      </c>
      <c r="AT411" s="217" t="s">
        <v>75</v>
      </c>
      <c r="AU411" s="217" t="s">
        <v>76</v>
      </c>
      <c r="AY411" s="216" t="s">
        <v>141</v>
      </c>
      <c r="BK411" s="218">
        <f>SUM(BK412:BK423)</f>
        <v>0</v>
      </c>
    </row>
    <row r="412" s="1" customFormat="1" ht="16.5" customHeight="1">
      <c r="B412" s="38"/>
      <c r="C412" s="221" t="s">
        <v>951</v>
      </c>
      <c r="D412" s="221" t="s">
        <v>143</v>
      </c>
      <c r="E412" s="222" t="s">
        <v>952</v>
      </c>
      <c r="F412" s="223" t="s">
        <v>953</v>
      </c>
      <c r="G412" s="224" t="s">
        <v>277</v>
      </c>
      <c r="H412" s="225">
        <v>1</v>
      </c>
      <c r="I412" s="226"/>
      <c r="J412" s="227">
        <f>ROUND(I412*H412,2)</f>
        <v>0</v>
      </c>
      <c r="K412" s="223" t="s">
        <v>296</v>
      </c>
      <c r="L412" s="43"/>
      <c r="M412" s="228" t="s">
        <v>19</v>
      </c>
      <c r="N412" s="229" t="s">
        <v>47</v>
      </c>
      <c r="O412" s="83"/>
      <c r="P412" s="230">
        <f>O412*H412</f>
        <v>0</v>
      </c>
      <c r="Q412" s="230">
        <v>0</v>
      </c>
      <c r="R412" s="230">
        <f>Q412*H412</f>
        <v>0</v>
      </c>
      <c r="S412" s="230">
        <v>0</v>
      </c>
      <c r="T412" s="231">
        <f>S412*H412</f>
        <v>0</v>
      </c>
      <c r="AR412" s="232" t="s">
        <v>148</v>
      </c>
      <c r="AT412" s="232" t="s">
        <v>143</v>
      </c>
      <c r="AU412" s="232" t="s">
        <v>83</v>
      </c>
      <c r="AY412" s="17" t="s">
        <v>141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17" t="s">
        <v>83</v>
      </c>
      <c r="BK412" s="233">
        <f>ROUND(I412*H412,2)</f>
        <v>0</v>
      </c>
      <c r="BL412" s="17" t="s">
        <v>148</v>
      </c>
      <c r="BM412" s="232" t="s">
        <v>954</v>
      </c>
    </row>
    <row r="413" s="1" customFormat="1">
      <c r="B413" s="38"/>
      <c r="C413" s="39"/>
      <c r="D413" s="234" t="s">
        <v>150</v>
      </c>
      <c r="E413" s="39"/>
      <c r="F413" s="235" t="s">
        <v>953</v>
      </c>
      <c r="G413" s="39"/>
      <c r="H413" s="39"/>
      <c r="I413" s="147"/>
      <c r="J413" s="39"/>
      <c r="K413" s="39"/>
      <c r="L413" s="43"/>
      <c r="M413" s="236"/>
      <c r="N413" s="83"/>
      <c r="O413" s="83"/>
      <c r="P413" s="83"/>
      <c r="Q413" s="83"/>
      <c r="R413" s="83"/>
      <c r="S413" s="83"/>
      <c r="T413" s="84"/>
      <c r="AT413" s="17" t="s">
        <v>150</v>
      </c>
      <c r="AU413" s="17" t="s">
        <v>83</v>
      </c>
    </row>
    <row r="414" s="1" customFormat="1" ht="16.5" customHeight="1">
      <c r="B414" s="38"/>
      <c r="C414" s="221" t="s">
        <v>955</v>
      </c>
      <c r="D414" s="221" t="s">
        <v>143</v>
      </c>
      <c r="E414" s="222" t="s">
        <v>956</v>
      </c>
      <c r="F414" s="223" t="s">
        <v>957</v>
      </c>
      <c r="G414" s="224" t="s">
        <v>277</v>
      </c>
      <c r="H414" s="225">
        <v>1</v>
      </c>
      <c r="I414" s="226"/>
      <c r="J414" s="227">
        <f>ROUND(I414*H414,2)</f>
        <v>0</v>
      </c>
      <c r="K414" s="223" t="s">
        <v>296</v>
      </c>
      <c r="L414" s="43"/>
      <c r="M414" s="228" t="s">
        <v>19</v>
      </c>
      <c r="N414" s="229" t="s">
        <v>47</v>
      </c>
      <c r="O414" s="83"/>
      <c r="P414" s="230">
        <f>O414*H414</f>
        <v>0</v>
      </c>
      <c r="Q414" s="230">
        <v>0</v>
      </c>
      <c r="R414" s="230">
        <f>Q414*H414</f>
        <v>0</v>
      </c>
      <c r="S414" s="230">
        <v>0</v>
      </c>
      <c r="T414" s="231">
        <f>S414*H414</f>
        <v>0</v>
      </c>
      <c r="AR414" s="232" t="s">
        <v>148</v>
      </c>
      <c r="AT414" s="232" t="s">
        <v>143</v>
      </c>
      <c r="AU414" s="232" t="s">
        <v>83</v>
      </c>
      <c r="AY414" s="17" t="s">
        <v>141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7" t="s">
        <v>83</v>
      </c>
      <c r="BK414" s="233">
        <f>ROUND(I414*H414,2)</f>
        <v>0</v>
      </c>
      <c r="BL414" s="17" t="s">
        <v>148</v>
      </c>
      <c r="BM414" s="232" t="s">
        <v>958</v>
      </c>
    </row>
    <row r="415" s="1" customFormat="1">
      <c r="B415" s="38"/>
      <c r="C415" s="39"/>
      <c r="D415" s="234" t="s">
        <v>150</v>
      </c>
      <c r="E415" s="39"/>
      <c r="F415" s="235" t="s">
        <v>959</v>
      </c>
      <c r="G415" s="39"/>
      <c r="H415" s="39"/>
      <c r="I415" s="147"/>
      <c r="J415" s="39"/>
      <c r="K415" s="39"/>
      <c r="L415" s="43"/>
      <c r="M415" s="236"/>
      <c r="N415" s="83"/>
      <c r="O415" s="83"/>
      <c r="P415" s="83"/>
      <c r="Q415" s="83"/>
      <c r="R415" s="83"/>
      <c r="S415" s="83"/>
      <c r="T415" s="84"/>
      <c r="AT415" s="17" t="s">
        <v>150</v>
      </c>
      <c r="AU415" s="17" t="s">
        <v>83</v>
      </c>
    </row>
    <row r="416" s="1" customFormat="1" ht="16.5" customHeight="1">
      <c r="B416" s="38"/>
      <c r="C416" s="221" t="s">
        <v>960</v>
      </c>
      <c r="D416" s="221" t="s">
        <v>143</v>
      </c>
      <c r="E416" s="222" t="s">
        <v>961</v>
      </c>
      <c r="F416" s="223" t="s">
        <v>962</v>
      </c>
      <c r="G416" s="224" t="s">
        <v>277</v>
      </c>
      <c r="H416" s="225">
        <v>1</v>
      </c>
      <c r="I416" s="226"/>
      <c r="J416" s="227">
        <f>ROUND(I416*H416,2)</f>
        <v>0</v>
      </c>
      <c r="K416" s="223" t="s">
        <v>296</v>
      </c>
      <c r="L416" s="43"/>
      <c r="M416" s="228" t="s">
        <v>19</v>
      </c>
      <c r="N416" s="229" t="s">
        <v>47</v>
      </c>
      <c r="O416" s="83"/>
      <c r="P416" s="230">
        <f>O416*H416</f>
        <v>0</v>
      </c>
      <c r="Q416" s="230">
        <v>0</v>
      </c>
      <c r="R416" s="230">
        <f>Q416*H416</f>
        <v>0</v>
      </c>
      <c r="S416" s="230">
        <v>0</v>
      </c>
      <c r="T416" s="231">
        <f>S416*H416</f>
        <v>0</v>
      </c>
      <c r="AR416" s="232" t="s">
        <v>148</v>
      </c>
      <c r="AT416" s="232" t="s">
        <v>143</v>
      </c>
      <c r="AU416" s="232" t="s">
        <v>83</v>
      </c>
      <c r="AY416" s="17" t="s">
        <v>141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7" t="s">
        <v>83</v>
      </c>
      <c r="BK416" s="233">
        <f>ROUND(I416*H416,2)</f>
        <v>0</v>
      </c>
      <c r="BL416" s="17" t="s">
        <v>148</v>
      </c>
      <c r="BM416" s="232" t="s">
        <v>963</v>
      </c>
    </row>
    <row r="417" s="1" customFormat="1">
      <c r="B417" s="38"/>
      <c r="C417" s="39"/>
      <c r="D417" s="234" t="s">
        <v>150</v>
      </c>
      <c r="E417" s="39"/>
      <c r="F417" s="235" t="s">
        <v>962</v>
      </c>
      <c r="G417" s="39"/>
      <c r="H417" s="39"/>
      <c r="I417" s="147"/>
      <c r="J417" s="39"/>
      <c r="K417" s="39"/>
      <c r="L417" s="43"/>
      <c r="M417" s="236"/>
      <c r="N417" s="83"/>
      <c r="O417" s="83"/>
      <c r="P417" s="83"/>
      <c r="Q417" s="83"/>
      <c r="R417" s="83"/>
      <c r="S417" s="83"/>
      <c r="T417" s="84"/>
      <c r="AT417" s="17" t="s">
        <v>150</v>
      </c>
      <c r="AU417" s="17" t="s">
        <v>83</v>
      </c>
    </row>
    <row r="418" s="1" customFormat="1" ht="16.5" customHeight="1">
      <c r="B418" s="38"/>
      <c r="C418" s="221" t="s">
        <v>964</v>
      </c>
      <c r="D418" s="221" t="s">
        <v>143</v>
      </c>
      <c r="E418" s="222" t="s">
        <v>965</v>
      </c>
      <c r="F418" s="223" t="s">
        <v>966</v>
      </c>
      <c r="G418" s="224" t="s">
        <v>277</v>
      </c>
      <c r="H418" s="225">
        <v>1</v>
      </c>
      <c r="I418" s="226"/>
      <c r="J418" s="227">
        <f>ROUND(I418*H418,2)</f>
        <v>0</v>
      </c>
      <c r="K418" s="223" t="s">
        <v>296</v>
      </c>
      <c r="L418" s="43"/>
      <c r="M418" s="228" t="s">
        <v>19</v>
      </c>
      <c r="N418" s="229" t="s">
        <v>47</v>
      </c>
      <c r="O418" s="83"/>
      <c r="P418" s="230">
        <f>O418*H418</f>
        <v>0</v>
      </c>
      <c r="Q418" s="230">
        <v>0</v>
      </c>
      <c r="R418" s="230">
        <f>Q418*H418</f>
        <v>0</v>
      </c>
      <c r="S418" s="230">
        <v>0</v>
      </c>
      <c r="T418" s="231">
        <f>S418*H418</f>
        <v>0</v>
      </c>
      <c r="AR418" s="232" t="s">
        <v>148</v>
      </c>
      <c r="AT418" s="232" t="s">
        <v>143</v>
      </c>
      <c r="AU418" s="232" t="s">
        <v>83</v>
      </c>
      <c r="AY418" s="17" t="s">
        <v>141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7" t="s">
        <v>83</v>
      </c>
      <c r="BK418" s="233">
        <f>ROUND(I418*H418,2)</f>
        <v>0</v>
      </c>
      <c r="BL418" s="17" t="s">
        <v>148</v>
      </c>
      <c r="BM418" s="232" t="s">
        <v>967</v>
      </c>
    </row>
    <row r="419" s="1" customFormat="1">
      <c r="B419" s="38"/>
      <c r="C419" s="39"/>
      <c r="D419" s="234" t="s">
        <v>150</v>
      </c>
      <c r="E419" s="39"/>
      <c r="F419" s="235" t="s">
        <v>966</v>
      </c>
      <c r="G419" s="39"/>
      <c r="H419" s="39"/>
      <c r="I419" s="147"/>
      <c r="J419" s="39"/>
      <c r="K419" s="39"/>
      <c r="L419" s="43"/>
      <c r="M419" s="236"/>
      <c r="N419" s="83"/>
      <c r="O419" s="83"/>
      <c r="P419" s="83"/>
      <c r="Q419" s="83"/>
      <c r="R419" s="83"/>
      <c r="S419" s="83"/>
      <c r="T419" s="84"/>
      <c r="AT419" s="17" t="s">
        <v>150</v>
      </c>
      <c r="AU419" s="17" t="s">
        <v>83</v>
      </c>
    </row>
    <row r="420" s="1" customFormat="1" ht="16.5" customHeight="1">
      <c r="B420" s="38"/>
      <c r="C420" s="221" t="s">
        <v>968</v>
      </c>
      <c r="D420" s="221" t="s">
        <v>143</v>
      </c>
      <c r="E420" s="222" t="s">
        <v>943</v>
      </c>
      <c r="F420" s="223" t="s">
        <v>944</v>
      </c>
      <c r="G420" s="224" t="s">
        <v>732</v>
      </c>
      <c r="H420" s="286"/>
      <c r="I420" s="226"/>
      <c r="J420" s="227">
        <f>ROUND(I420*H420,2)</f>
        <v>0</v>
      </c>
      <c r="K420" s="223" t="s">
        <v>296</v>
      </c>
      <c r="L420" s="43"/>
      <c r="M420" s="228" t="s">
        <v>19</v>
      </c>
      <c r="N420" s="229" t="s">
        <v>47</v>
      </c>
      <c r="O420" s="83"/>
      <c r="P420" s="230">
        <f>O420*H420</f>
        <v>0</v>
      </c>
      <c r="Q420" s="230">
        <v>0</v>
      </c>
      <c r="R420" s="230">
        <f>Q420*H420</f>
        <v>0</v>
      </c>
      <c r="S420" s="230">
        <v>0</v>
      </c>
      <c r="T420" s="231">
        <f>S420*H420</f>
        <v>0</v>
      </c>
      <c r="AR420" s="232" t="s">
        <v>148</v>
      </c>
      <c r="AT420" s="232" t="s">
        <v>143</v>
      </c>
      <c r="AU420" s="232" t="s">
        <v>83</v>
      </c>
      <c r="AY420" s="17" t="s">
        <v>141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7" t="s">
        <v>83</v>
      </c>
      <c r="BK420" s="233">
        <f>ROUND(I420*H420,2)</f>
        <v>0</v>
      </c>
      <c r="BL420" s="17" t="s">
        <v>148</v>
      </c>
      <c r="BM420" s="232" t="s">
        <v>969</v>
      </c>
    </row>
    <row r="421" s="1" customFormat="1">
      <c r="B421" s="38"/>
      <c r="C421" s="39"/>
      <c r="D421" s="234" t="s">
        <v>150</v>
      </c>
      <c r="E421" s="39"/>
      <c r="F421" s="235" t="s">
        <v>944</v>
      </c>
      <c r="G421" s="39"/>
      <c r="H421" s="39"/>
      <c r="I421" s="147"/>
      <c r="J421" s="39"/>
      <c r="K421" s="39"/>
      <c r="L421" s="43"/>
      <c r="M421" s="236"/>
      <c r="N421" s="83"/>
      <c r="O421" s="83"/>
      <c r="P421" s="83"/>
      <c r="Q421" s="83"/>
      <c r="R421" s="83"/>
      <c r="S421" s="83"/>
      <c r="T421" s="84"/>
      <c r="AT421" s="17" t="s">
        <v>150</v>
      </c>
      <c r="AU421" s="17" t="s">
        <v>83</v>
      </c>
    </row>
    <row r="422" s="1" customFormat="1" ht="16.5" customHeight="1">
      <c r="B422" s="38"/>
      <c r="C422" s="221" t="s">
        <v>970</v>
      </c>
      <c r="D422" s="221" t="s">
        <v>143</v>
      </c>
      <c r="E422" s="222" t="s">
        <v>947</v>
      </c>
      <c r="F422" s="223" t="s">
        <v>948</v>
      </c>
      <c r="G422" s="224" t="s">
        <v>732</v>
      </c>
      <c r="H422" s="286"/>
      <c r="I422" s="226"/>
      <c r="J422" s="227">
        <f>ROUND(I422*H422,2)</f>
        <v>0</v>
      </c>
      <c r="K422" s="223" t="s">
        <v>296</v>
      </c>
      <c r="L422" s="43"/>
      <c r="M422" s="228" t="s">
        <v>19</v>
      </c>
      <c r="N422" s="229" t="s">
        <v>47</v>
      </c>
      <c r="O422" s="83"/>
      <c r="P422" s="230">
        <f>O422*H422</f>
        <v>0</v>
      </c>
      <c r="Q422" s="230">
        <v>0</v>
      </c>
      <c r="R422" s="230">
        <f>Q422*H422</f>
        <v>0</v>
      </c>
      <c r="S422" s="230">
        <v>0</v>
      </c>
      <c r="T422" s="231">
        <f>S422*H422</f>
        <v>0</v>
      </c>
      <c r="AR422" s="232" t="s">
        <v>148</v>
      </c>
      <c r="AT422" s="232" t="s">
        <v>143</v>
      </c>
      <c r="AU422" s="232" t="s">
        <v>83</v>
      </c>
      <c r="AY422" s="17" t="s">
        <v>141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7" t="s">
        <v>83</v>
      </c>
      <c r="BK422" s="233">
        <f>ROUND(I422*H422,2)</f>
        <v>0</v>
      </c>
      <c r="BL422" s="17" t="s">
        <v>148</v>
      </c>
      <c r="BM422" s="232" t="s">
        <v>971</v>
      </c>
    </row>
    <row r="423" s="1" customFormat="1">
      <c r="B423" s="38"/>
      <c r="C423" s="39"/>
      <c r="D423" s="234" t="s">
        <v>150</v>
      </c>
      <c r="E423" s="39"/>
      <c r="F423" s="235" t="s">
        <v>948</v>
      </c>
      <c r="G423" s="39"/>
      <c r="H423" s="39"/>
      <c r="I423" s="147"/>
      <c r="J423" s="39"/>
      <c r="K423" s="39"/>
      <c r="L423" s="43"/>
      <c r="M423" s="236"/>
      <c r="N423" s="83"/>
      <c r="O423" s="83"/>
      <c r="P423" s="83"/>
      <c r="Q423" s="83"/>
      <c r="R423" s="83"/>
      <c r="S423" s="83"/>
      <c r="T423" s="84"/>
      <c r="AT423" s="17" t="s">
        <v>150</v>
      </c>
      <c r="AU423" s="17" t="s">
        <v>83</v>
      </c>
    </row>
    <row r="424" s="11" customFormat="1" ht="25.92" customHeight="1">
      <c r="B424" s="205"/>
      <c r="C424" s="206"/>
      <c r="D424" s="207" t="s">
        <v>75</v>
      </c>
      <c r="E424" s="208" t="s">
        <v>972</v>
      </c>
      <c r="F424" s="208" t="s">
        <v>973</v>
      </c>
      <c r="G424" s="206"/>
      <c r="H424" s="206"/>
      <c r="I424" s="209"/>
      <c r="J424" s="210">
        <f>BK424</f>
        <v>0</v>
      </c>
      <c r="K424" s="206"/>
      <c r="L424" s="211"/>
      <c r="M424" s="212"/>
      <c r="N424" s="213"/>
      <c r="O424" s="213"/>
      <c r="P424" s="214">
        <f>SUM(P425:P492)</f>
        <v>0</v>
      </c>
      <c r="Q424" s="213"/>
      <c r="R424" s="214">
        <f>SUM(R425:R492)</f>
        <v>0</v>
      </c>
      <c r="S424" s="213"/>
      <c r="T424" s="215">
        <f>SUM(T425:T492)</f>
        <v>0</v>
      </c>
      <c r="AR424" s="216" t="s">
        <v>83</v>
      </c>
      <c r="AT424" s="217" t="s">
        <v>75</v>
      </c>
      <c r="AU424" s="217" t="s">
        <v>76</v>
      </c>
      <c r="AY424" s="216" t="s">
        <v>141</v>
      </c>
      <c r="BK424" s="218">
        <f>SUM(BK425:BK492)</f>
        <v>0</v>
      </c>
    </row>
    <row r="425" s="1" customFormat="1" ht="16.5" customHeight="1">
      <c r="B425" s="38"/>
      <c r="C425" s="221" t="s">
        <v>974</v>
      </c>
      <c r="D425" s="221" t="s">
        <v>143</v>
      </c>
      <c r="E425" s="222" t="s">
        <v>975</v>
      </c>
      <c r="F425" s="223" t="s">
        <v>976</v>
      </c>
      <c r="G425" s="224" t="s">
        <v>212</v>
      </c>
      <c r="H425" s="225">
        <v>0.80000000000000004</v>
      </c>
      <c r="I425" s="226"/>
      <c r="J425" s="227">
        <f>ROUND(I425*H425,2)</f>
        <v>0</v>
      </c>
      <c r="K425" s="223" t="s">
        <v>296</v>
      </c>
      <c r="L425" s="43"/>
      <c r="M425" s="228" t="s">
        <v>19</v>
      </c>
      <c r="N425" s="229" t="s">
        <v>47</v>
      </c>
      <c r="O425" s="83"/>
      <c r="P425" s="230">
        <f>O425*H425</f>
        <v>0</v>
      </c>
      <c r="Q425" s="230">
        <v>0</v>
      </c>
      <c r="R425" s="230">
        <f>Q425*H425</f>
        <v>0</v>
      </c>
      <c r="S425" s="230">
        <v>0</v>
      </c>
      <c r="T425" s="231">
        <f>S425*H425</f>
        <v>0</v>
      </c>
      <c r="AR425" s="232" t="s">
        <v>148</v>
      </c>
      <c r="AT425" s="232" t="s">
        <v>143</v>
      </c>
      <c r="AU425" s="232" t="s">
        <v>83</v>
      </c>
      <c r="AY425" s="17" t="s">
        <v>141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7" t="s">
        <v>83</v>
      </c>
      <c r="BK425" s="233">
        <f>ROUND(I425*H425,2)</f>
        <v>0</v>
      </c>
      <c r="BL425" s="17" t="s">
        <v>148</v>
      </c>
      <c r="BM425" s="232" t="s">
        <v>977</v>
      </c>
    </row>
    <row r="426" s="1" customFormat="1">
      <c r="B426" s="38"/>
      <c r="C426" s="39"/>
      <c r="D426" s="234" t="s">
        <v>150</v>
      </c>
      <c r="E426" s="39"/>
      <c r="F426" s="235" t="s">
        <v>976</v>
      </c>
      <c r="G426" s="39"/>
      <c r="H426" s="39"/>
      <c r="I426" s="147"/>
      <c r="J426" s="39"/>
      <c r="K426" s="39"/>
      <c r="L426" s="43"/>
      <c r="M426" s="236"/>
      <c r="N426" s="83"/>
      <c r="O426" s="83"/>
      <c r="P426" s="83"/>
      <c r="Q426" s="83"/>
      <c r="R426" s="83"/>
      <c r="S426" s="83"/>
      <c r="T426" s="84"/>
      <c r="AT426" s="17" t="s">
        <v>150</v>
      </c>
      <c r="AU426" s="17" t="s">
        <v>83</v>
      </c>
    </row>
    <row r="427" s="1" customFormat="1" ht="16.5" customHeight="1">
      <c r="B427" s="38"/>
      <c r="C427" s="221" t="s">
        <v>978</v>
      </c>
      <c r="D427" s="221" t="s">
        <v>143</v>
      </c>
      <c r="E427" s="222" t="s">
        <v>979</v>
      </c>
      <c r="F427" s="223" t="s">
        <v>980</v>
      </c>
      <c r="G427" s="224" t="s">
        <v>212</v>
      </c>
      <c r="H427" s="225">
        <v>0.29999999999999999</v>
      </c>
      <c r="I427" s="226"/>
      <c r="J427" s="227">
        <f>ROUND(I427*H427,2)</f>
        <v>0</v>
      </c>
      <c r="K427" s="223" t="s">
        <v>296</v>
      </c>
      <c r="L427" s="43"/>
      <c r="M427" s="228" t="s">
        <v>19</v>
      </c>
      <c r="N427" s="229" t="s">
        <v>47</v>
      </c>
      <c r="O427" s="83"/>
      <c r="P427" s="230">
        <f>O427*H427</f>
        <v>0</v>
      </c>
      <c r="Q427" s="230">
        <v>0</v>
      </c>
      <c r="R427" s="230">
        <f>Q427*H427</f>
        <v>0</v>
      </c>
      <c r="S427" s="230">
        <v>0</v>
      </c>
      <c r="T427" s="231">
        <f>S427*H427</f>
        <v>0</v>
      </c>
      <c r="AR427" s="232" t="s">
        <v>148</v>
      </c>
      <c r="AT427" s="232" t="s">
        <v>143</v>
      </c>
      <c r="AU427" s="232" t="s">
        <v>83</v>
      </c>
      <c r="AY427" s="17" t="s">
        <v>141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7" t="s">
        <v>83</v>
      </c>
      <c r="BK427" s="233">
        <f>ROUND(I427*H427,2)</f>
        <v>0</v>
      </c>
      <c r="BL427" s="17" t="s">
        <v>148</v>
      </c>
      <c r="BM427" s="232" t="s">
        <v>981</v>
      </c>
    </row>
    <row r="428" s="1" customFormat="1">
      <c r="B428" s="38"/>
      <c r="C428" s="39"/>
      <c r="D428" s="234" t="s">
        <v>150</v>
      </c>
      <c r="E428" s="39"/>
      <c r="F428" s="235" t="s">
        <v>980</v>
      </c>
      <c r="G428" s="39"/>
      <c r="H428" s="39"/>
      <c r="I428" s="147"/>
      <c r="J428" s="39"/>
      <c r="K428" s="39"/>
      <c r="L428" s="43"/>
      <c r="M428" s="236"/>
      <c r="N428" s="83"/>
      <c r="O428" s="83"/>
      <c r="P428" s="83"/>
      <c r="Q428" s="83"/>
      <c r="R428" s="83"/>
      <c r="S428" s="83"/>
      <c r="T428" s="84"/>
      <c r="AT428" s="17" t="s">
        <v>150</v>
      </c>
      <c r="AU428" s="17" t="s">
        <v>83</v>
      </c>
    </row>
    <row r="429" s="13" customFormat="1">
      <c r="B429" s="247"/>
      <c r="C429" s="248"/>
      <c r="D429" s="234" t="s">
        <v>152</v>
      </c>
      <c r="E429" s="249" t="s">
        <v>19</v>
      </c>
      <c r="F429" s="250" t="s">
        <v>982</v>
      </c>
      <c r="G429" s="248"/>
      <c r="H429" s="251">
        <v>0.29999999999999999</v>
      </c>
      <c r="I429" s="252"/>
      <c r="J429" s="248"/>
      <c r="K429" s="248"/>
      <c r="L429" s="253"/>
      <c r="M429" s="254"/>
      <c r="N429" s="255"/>
      <c r="O429" s="255"/>
      <c r="P429" s="255"/>
      <c r="Q429" s="255"/>
      <c r="R429" s="255"/>
      <c r="S429" s="255"/>
      <c r="T429" s="256"/>
      <c r="AT429" s="257" t="s">
        <v>152</v>
      </c>
      <c r="AU429" s="257" t="s">
        <v>83</v>
      </c>
      <c r="AV429" s="13" t="s">
        <v>85</v>
      </c>
      <c r="AW429" s="13" t="s">
        <v>37</v>
      </c>
      <c r="AX429" s="13" t="s">
        <v>76</v>
      </c>
      <c r="AY429" s="257" t="s">
        <v>141</v>
      </c>
    </row>
    <row r="430" s="14" customFormat="1">
      <c r="B430" s="258"/>
      <c r="C430" s="259"/>
      <c r="D430" s="234" t="s">
        <v>152</v>
      </c>
      <c r="E430" s="260" t="s">
        <v>19</v>
      </c>
      <c r="F430" s="261" t="s">
        <v>155</v>
      </c>
      <c r="G430" s="259"/>
      <c r="H430" s="262">
        <v>0.29999999999999999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AT430" s="268" t="s">
        <v>152</v>
      </c>
      <c r="AU430" s="268" t="s">
        <v>83</v>
      </c>
      <c r="AV430" s="14" t="s">
        <v>148</v>
      </c>
      <c r="AW430" s="14" t="s">
        <v>37</v>
      </c>
      <c r="AX430" s="14" t="s">
        <v>83</v>
      </c>
      <c r="AY430" s="268" t="s">
        <v>141</v>
      </c>
    </row>
    <row r="431" s="1" customFormat="1" ht="16.5" customHeight="1">
      <c r="B431" s="38"/>
      <c r="C431" s="221" t="s">
        <v>983</v>
      </c>
      <c r="D431" s="221" t="s">
        <v>143</v>
      </c>
      <c r="E431" s="222" t="s">
        <v>984</v>
      </c>
      <c r="F431" s="223" t="s">
        <v>985</v>
      </c>
      <c r="G431" s="224" t="s">
        <v>986</v>
      </c>
      <c r="H431" s="225">
        <v>0.02</v>
      </c>
      <c r="I431" s="226"/>
      <c r="J431" s="227">
        <f>ROUND(I431*H431,2)</f>
        <v>0</v>
      </c>
      <c r="K431" s="223" t="s">
        <v>296</v>
      </c>
      <c r="L431" s="43"/>
      <c r="M431" s="228" t="s">
        <v>19</v>
      </c>
      <c r="N431" s="229" t="s">
        <v>47</v>
      </c>
      <c r="O431" s="83"/>
      <c r="P431" s="230">
        <f>O431*H431</f>
        <v>0</v>
      </c>
      <c r="Q431" s="230">
        <v>0</v>
      </c>
      <c r="R431" s="230">
        <f>Q431*H431</f>
        <v>0</v>
      </c>
      <c r="S431" s="230">
        <v>0</v>
      </c>
      <c r="T431" s="231">
        <f>S431*H431</f>
        <v>0</v>
      </c>
      <c r="AR431" s="232" t="s">
        <v>148</v>
      </c>
      <c r="AT431" s="232" t="s">
        <v>143</v>
      </c>
      <c r="AU431" s="232" t="s">
        <v>83</v>
      </c>
      <c r="AY431" s="17" t="s">
        <v>141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17" t="s">
        <v>83</v>
      </c>
      <c r="BK431" s="233">
        <f>ROUND(I431*H431,2)</f>
        <v>0</v>
      </c>
      <c r="BL431" s="17" t="s">
        <v>148</v>
      </c>
      <c r="BM431" s="232" t="s">
        <v>987</v>
      </c>
    </row>
    <row r="432" s="1" customFormat="1">
      <c r="B432" s="38"/>
      <c r="C432" s="39"/>
      <c r="D432" s="234" t="s">
        <v>150</v>
      </c>
      <c r="E432" s="39"/>
      <c r="F432" s="235" t="s">
        <v>985</v>
      </c>
      <c r="G432" s="39"/>
      <c r="H432" s="39"/>
      <c r="I432" s="147"/>
      <c r="J432" s="39"/>
      <c r="K432" s="39"/>
      <c r="L432" s="43"/>
      <c r="M432" s="236"/>
      <c r="N432" s="83"/>
      <c r="O432" s="83"/>
      <c r="P432" s="83"/>
      <c r="Q432" s="83"/>
      <c r="R432" s="83"/>
      <c r="S432" s="83"/>
      <c r="T432" s="84"/>
      <c r="AT432" s="17" t="s">
        <v>150</v>
      </c>
      <c r="AU432" s="17" t="s">
        <v>83</v>
      </c>
    </row>
    <row r="433" s="1" customFormat="1" ht="16.5" customHeight="1">
      <c r="B433" s="38"/>
      <c r="C433" s="221" t="s">
        <v>988</v>
      </c>
      <c r="D433" s="221" t="s">
        <v>143</v>
      </c>
      <c r="E433" s="222" t="s">
        <v>989</v>
      </c>
      <c r="F433" s="223" t="s">
        <v>990</v>
      </c>
      <c r="G433" s="224" t="s">
        <v>146</v>
      </c>
      <c r="H433" s="225">
        <v>2.3999999999999999</v>
      </c>
      <c r="I433" s="226"/>
      <c r="J433" s="227">
        <f>ROUND(I433*H433,2)</f>
        <v>0</v>
      </c>
      <c r="K433" s="223" t="s">
        <v>296</v>
      </c>
      <c r="L433" s="43"/>
      <c r="M433" s="228" t="s">
        <v>19</v>
      </c>
      <c r="N433" s="229" t="s">
        <v>47</v>
      </c>
      <c r="O433" s="83"/>
      <c r="P433" s="230">
        <f>O433*H433</f>
        <v>0</v>
      </c>
      <c r="Q433" s="230">
        <v>0</v>
      </c>
      <c r="R433" s="230">
        <f>Q433*H433</f>
        <v>0</v>
      </c>
      <c r="S433" s="230">
        <v>0</v>
      </c>
      <c r="T433" s="231">
        <f>S433*H433</f>
        <v>0</v>
      </c>
      <c r="AR433" s="232" t="s">
        <v>148</v>
      </c>
      <c r="AT433" s="232" t="s">
        <v>143</v>
      </c>
      <c r="AU433" s="232" t="s">
        <v>83</v>
      </c>
      <c r="AY433" s="17" t="s">
        <v>141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7" t="s">
        <v>83</v>
      </c>
      <c r="BK433" s="233">
        <f>ROUND(I433*H433,2)</f>
        <v>0</v>
      </c>
      <c r="BL433" s="17" t="s">
        <v>148</v>
      </c>
      <c r="BM433" s="232" t="s">
        <v>991</v>
      </c>
    </row>
    <row r="434" s="1" customFormat="1">
      <c r="B434" s="38"/>
      <c r="C434" s="39"/>
      <c r="D434" s="234" t="s">
        <v>150</v>
      </c>
      <c r="E434" s="39"/>
      <c r="F434" s="235" t="s">
        <v>990</v>
      </c>
      <c r="G434" s="39"/>
      <c r="H434" s="39"/>
      <c r="I434" s="147"/>
      <c r="J434" s="39"/>
      <c r="K434" s="39"/>
      <c r="L434" s="43"/>
      <c r="M434" s="236"/>
      <c r="N434" s="83"/>
      <c r="O434" s="83"/>
      <c r="P434" s="83"/>
      <c r="Q434" s="83"/>
      <c r="R434" s="83"/>
      <c r="S434" s="83"/>
      <c r="T434" s="84"/>
      <c r="AT434" s="17" t="s">
        <v>150</v>
      </c>
      <c r="AU434" s="17" t="s">
        <v>83</v>
      </c>
    </row>
    <row r="435" s="13" customFormat="1">
      <c r="B435" s="247"/>
      <c r="C435" s="248"/>
      <c r="D435" s="234" t="s">
        <v>152</v>
      </c>
      <c r="E435" s="249" t="s">
        <v>19</v>
      </c>
      <c r="F435" s="250" t="s">
        <v>992</v>
      </c>
      <c r="G435" s="248"/>
      <c r="H435" s="251">
        <v>2.3999999999999999</v>
      </c>
      <c r="I435" s="252"/>
      <c r="J435" s="248"/>
      <c r="K435" s="248"/>
      <c r="L435" s="253"/>
      <c r="M435" s="254"/>
      <c r="N435" s="255"/>
      <c r="O435" s="255"/>
      <c r="P435" s="255"/>
      <c r="Q435" s="255"/>
      <c r="R435" s="255"/>
      <c r="S435" s="255"/>
      <c r="T435" s="256"/>
      <c r="AT435" s="257" t="s">
        <v>152</v>
      </c>
      <c r="AU435" s="257" t="s">
        <v>83</v>
      </c>
      <c r="AV435" s="13" t="s">
        <v>85</v>
      </c>
      <c r="AW435" s="13" t="s">
        <v>37</v>
      </c>
      <c r="AX435" s="13" t="s">
        <v>76</v>
      </c>
      <c r="AY435" s="257" t="s">
        <v>141</v>
      </c>
    </row>
    <row r="436" s="14" customFormat="1">
      <c r="B436" s="258"/>
      <c r="C436" s="259"/>
      <c r="D436" s="234" t="s">
        <v>152</v>
      </c>
      <c r="E436" s="260" t="s">
        <v>19</v>
      </c>
      <c r="F436" s="261" t="s">
        <v>155</v>
      </c>
      <c r="G436" s="259"/>
      <c r="H436" s="262">
        <v>2.3999999999999999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AT436" s="268" t="s">
        <v>152</v>
      </c>
      <c r="AU436" s="268" t="s">
        <v>83</v>
      </c>
      <c r="AV436" s="14" t="s">
        <v>148</v>
      </c>
      <c r="AW436" s="14" t="s">
        <v>37</v>
      </c>
      <c r="AX436" s="14" t="s">
        <v>83</v>
      </c>
      <c r="AY436" s="268" t="s">
        <v>141</v>
      </c>
    </row>
    <row r="437" s="1" customFormat="1" ht="16.5" customHeight="1">
      <c r="B437" s="38"/>
      <c r="C437" s="221" t="s">
        <v>993</v>
      </c>
      <c r="D437" s="221" t="s">
        <v>143</v>
      </c>
      <c r="E437" s="222" t="s">
        <v>994</v>
      </c>
      <c r="F437" s="223" t="s">
        <v>995</v>
      </c>
      <c r="G437" s="224" t="s">
        <v>146</v>
      </c>
      <c r="H437" s="225">
        <v>1.6000000000000001</v>
      </c>
      <c r="I437" s="226"/>
      <c r="J437" s="227">
        <f>ROUND(I437*H437,2)</f>
        <v>0</v>
      </c>
      <c r="K437" s="223" t="s">
        <v>296</v>
      </c>
      <c r="L437" s="43"/>
      <c r="M437" s="228" t="s">
        <v>19</v>
      </c>
      <c r="N437" s="229" t="s">
        <v>47</v>
      </c>
      <c r="O437" s="83"/>
      <c r="P437" s="230">
        <f>O437*H437</f>
        <v>0</v>
      </c>
      <c r="Q437" s="230">
        <v>0</v>
      </c>
      <c r="R437" s="230">
        <f>Q437*H437</f>
        <v>0</v>
      </c>
      <c r="S437" s="230">
        <v>0</v>
      </c>
      <c r="T437" s="231">
        <f>S437*H437</f>
        <v>0</v>
      </c>
      <c r="AR437" s="232" t="s">
        <v>148</v>
      </c>
      <c r="AT437" s="232" t="s">
        <v>143</v>
      </c>
      <c r="AU437" s="232" t="s">
        <v>83</v>
      </c>
      <c r="AY437" s="17" t="s">
        <v>141</v>
      </c>
      <c r="BE437" s="233">
        <f>IF(N437="základní",J437,0)</f>
        <v>0</v>
      </c>
      <c r="BF437" s="233">
        <f>IF(N437="snížená",J437,0)</f>
        <v>0</v>
      </c>
      <c r="BG437" s="233">
        <f>IF(N437="zákl. přenesená",J437,0)</f>
        <v>0</v>
      </c>
      <c r="BH437" s="233">
        <f>IF(N437="sníž. přenesená",J437,0)</f>
        <v>0</v>
      </c>
      <c r="BI437" s="233">
        <f>IF(N437="nulová",J437,0)</f>
        <v>0</v>
      </c>
      <c r="BJ437" s="17" t="s">
        <v>83</v>
      </c>
      <c r="BK437" s="233">
        <f>ROUND(I437*H437,2)</f>
        <v>0</v>
      </c>
      <c r="BL437" s="17" t="s">
        <v>148</v>
      </c>
      <c r="BM437" s="232" t="s">
        <v>996</v>
      </c>
    </row>
    <row r="438" s="1" customFormat="1">
      <c r="B438" s="38"/>
      <c r="C438" s="39"/>
      <c r="D438" s="234" t="s">
        <v>150</v>
      </c>
      <c r="E438" s="39"/>
      <c r="F438" s="235" t="s">
        <v>995</v>
      </c>
      <c r="G438" s="39"/>
      <c r="H438" s="39"/>
      <c r="I438" s="147"/>
      <c r="J438" s="39"/>
      <c r="K438" s="39"/>
      <c r="L438" s="43"/>
      <c r="M438" s="236"/>
      <c r="N438" s="83"/>
      <c r="O438" s="83"/>
      <c r="P438" s="83"/>
      <c r="Q438" s="83"/>
      <c r="R438" s="83"/>
      <c r="S438" s="83"/>
      <c r="T438" s="84"/>
      <c r="AT438" s="17" t="s">
        <v>150</v>
      </c>
      <c r="AU438" s="17" t="s">
        <v>83</v>
      </c>
    </row>
    <row r="439" s="13" customFormat="1">
      <c r="B439" s="247"/>
      <c r="C439" s="248"/>
      <c r="D439" s="234" t="s">
        <v>152</v>
      </c>
      <c r="E439" s="249" t="s">
        <v>19</v>
      </c>
      <c r="F439" s="250" t="s">
        <v>997</v>
      </c>
      <c r="G439" s="248"/>
      <c r="H439" s="251">
        <v>1.6000000000000001</v>
      </c>
      <c r="I439" s="252"/>
      <c r="J439" s="248"/>
      <c r="K439" s="248"/>
      <c r="L439" s="253"/>
      <c r="M439" s="254"/>
      <c r="N439" s="255"/>
      <c r="O439" s="255"/>
      <c r="P439" s="255"/>
      <c r="Q439" s="255"/>
      <c r="R439" s="255"/>
      <c r="S439" s="255"/>
      <c r="T439" s="256"/>
      <c r="AT439" s="257" t="s">
        <v>152</v>
      </c>
      <c r="AU439" s="257" t="s">
        <v>83</v>
      </c>
      <c r="AV439" s="13" t="s">
        <v>85</v>
      </c>
      <c r="AW439" s="13" t="s">
        <v>37</v>
      </c>
      <c r="AX439" s="13" t="s">
        <v>76</v>
      </c>
      <c r="AY439" s="257" t="s">
        <v>141</v>
      </c>
    </row>
    <row r="440" s="14" customFormat="1">
      <c r="B440" s="258"/>
      <c r="C440" s="259"/>
      <c r="D440" s="234" t="s">
        <v>152</v>
      </c>
      <c r="E440" s="260" t="s">
        <v>19</v>
      </c>
      <c r="F440" s="261" t="s">
        <v>155</v>
      </c>
      <c r="G440" s="259"/>
      <c r="H440" s="262">
        <v>1.6000000000000001</v>
      </c>
      <c r="I440" s="263"/>
      <c r="J440" s="259"/>
      <c r="K440" s="259"/>
      <c r="L440" s="264"/>
      <c r="M440" s="265"/>
      <c r="N440" s="266"/>
      <c r="O440" s="266"/>
      <c r="P440" s="266"/>
      <c r="Q440" s="266"/>
      <c r="R440" s="266"/>
      <c r="S440" s="266"/>
      <c r="T440" s="267"/>
      <c r="AT440" s="268" t="s">
        <v>152</v>
      </c>
      <c r="AU440" s="268" t="s">
        <v>83</v>
      </c>
      <c r="AV440" s="14" t="s">
        <v>148</v>
      </c>
      <c r="AW440" s="14" t="s">
        <v>37</v>
      </c>
      <c r="AX440" s="14" t="s">
        <v>83</v>
      </c>
      <c r="AY440" s="268" t="s">
        <v>141</v>
      </c>
    </row>
    <row r="441" s="1" customFormat="1" ht="16.5" customHeight="1">
      <c r="B441" s="38"/>
      <c r="C441" s="221" t="s">
        <v>998</v>
      </c>
      <c r="D441" s="221" t="s">
        <v>143</v>
      </c>
      <c r="E441" s="222" t="s">
        <v>999</v>
      </c>
      <c r="F441" s="223" t="s">
        <v>1000</v>
      </c>
      <c r="G441" s="224" t="s">
        <v>1001</v>
      </c>
      <c r="H441" s="225">
        <v>0.88</v>
      </c>
      <c r="I441" s="226"/>
      <c r="J441" s="227">
        <f>ROUND(I441*H441,2)</f>
        <v>0</v>
      </c>
      <c r="K441" s="223" t="s">
        <v>296</v>
      </c>
      <c r="L441" s="43"/>
      <c r="M441" s="228" t="s">
        <v>19</v>
      </c>
      <c r="N441" s="229" t="s">
        <v>47</v>
      </c>
      <c r="O441" s="83"/>
      <c r="P441" s="230">
        <f>O441*H441</f>
        <v>0</v>
      </c>
      <c r="Q441" s="230">
        <v>0</v>
      </c>
      <c r="R441" s="230">
        <f>Q441*H441</f>
        <v>0</v>
      </c>
      <c r="S441" s="230">
        <v>0</v>
      </c>
      <c r="T441" s="231">
        <f>S441*H441</f>
        <v>0</v>
      </c>
      <c r="AR441" s="232" t="s">
        <v>148</v>
      </c>
      <c r="AT441" s="232" t="s">
        <v>143</v>
      </c>
      <c r="AU441" s="232" t="s">
        <v>83</v>
      </c>
      <c r="AY441" s="17" t="s">
        <v>141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7" t="s">
        <v>83</v>
      </c>
      <c r="BK441" s="233">
        <f>ROUND(I441*H441,2)</f>
        <v>0</v>
      </c>
      <c r="BL441" s="17" t="s">
        <v>148</v>
      </c>
      <c r="BM441" s="232" t="s">
        <v>1002</v>
      </c>
    </row>
    <row r="442" s="1" customFormat="1">
      <c r="B442" s="38"/>
      <c r="C442" s="39"/>
      <c r="D442" s="234" t="s">
        <v>150</v>
      </c>
      <c r="E442" s="39"/>
      <c r="F442" s="235" t="s">
        <v>1000</v>
      </c>
      <c r="G442" s="39"/>
      <c r="H442" s="39"/>
      <c r="I442" s="147"/>
      <c r="J442" s="39"/>
      <c r="K442" s="39"/>
      <c r="L442" s="43"/>
      <c r="M442" s="236"/>
      <c r="N442" s="83"/>
      <c r="O442" s="83"/>
      <c r="P442" s="83"/>
      <c r="Q442" s="83"/>
      <c r="R442" s="83"/>
      <c r="S442" s="83"/>
      <c r="T442" s="84"/>
      <c r="AT442" s="17" t="s">
        <v>150</v>
      </c>
      <c r="AU442" s="17" t="s">
        <v>83</v>
      </c>
    </row>
    <row r="443" s="1" customFormat="1" ht="16.5" customHeight="1">
      <c r="B443" s="38"/>
      <c r="C443" s="221" t="s">
        <v>1003</v>
      </c>
      <c r="D443" s="221" t="s">
        <v>143</v>
      </c>
      <c r="E443" s="222" t="s">
        <v>1004</v>
      </c>
      <c r="F443" s="223" t="s">
        <v>1005</v>
      </c>
      <c r="G443" s="224" t="s">
        <v>1001</v>
      </c>
      <c r="H443" s="225">
        <v>0.88</v>
      </c>
      <c r="I443" s="226"/>
      <c r="J443" s="227">
        <f>ROUND(I443*H443,2)</f>
        <v>0</v>
      </c>
      <c r="K443" s="223" t="s">
        <v>296</v>
      </c>
      <c r="L443" s="43"/>
      <c r="M443" s="228" t="s">
        <v>19</v>
      </c>
      <c r="N443" s="229" t="s">
        <v>47</v>
      </c>
      <c r="O443" s="83"/>
      <c r="P443" s="230">
        <f>O443*H443</f>
        <v>0</v>
      </c>
      <c r="Q443" s="230">
        <v>0</v>
      </c>
      <c r="R443" s="230">
        <f>Q443*H443</f>
        <v>0</v>
      </c>
      <c r="S443" s="230">
        <v>0</v>
      </c>
      <c r="T443" s="231">
        <f>S443*H443</f>
        <v>0</v>
      </c>
      <c r="AR443" s="232" t="s">
        <v>148</v>
      </c>
      <c r="AT443" s="232" t="s">
        <v>143</v>
      </c>
      <c r="AU443" s="232" t="s">
        <v>83</v>
      </c>
      <c r="AY443" s="17" t="s">
        <v>141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17" t="s">
        <v>83</v>
      </c>
      <c r="BK443" s="233">
        <f>ROUND(I443*H443,2)</f>
        <v>0</v>
      </c>
      <c r="BL443" s="17" t="s">
        <v>148</v>
      </c>
      <c r="BM443" s="232" t="s">
        <v>1006</v>
      </c>
    </row>
    <row r="444" s="1" customFormat="1">
      <c r="B444" s="38"/>
      <c r="C444" s="39"/>
      <c r="D444" s="234" t="s">
        <v>150</v>
      </c>
      <c r="E444" s="39"/>
      <c r="F444" s="235" t="s">
        <v>1005</v>
      </c>
      <c r="G444" s="39"/>
      <c r="H444" s="39"/>
      <c r="I444" s="147"/>
      <c r="J444" s="39"/>
      <c r="K444" s="39"/>
      <c r="L444" s="43"/>
      <c r="M444" s="236"/>
      <c r="N444" s="83"/>
      <c r="O444" s="83"/>
      <c r="P444" s="83"/>
      <c r="Q444" s="83"/>
      <c r="R444" s="83"/>
      <c r="S444" s="83"/>
      <c r="T444" s="84"/>
      <c r="AT444" s="17" t="s">
        <v>150</v>
      </c>
      <c r="AU444" s="17" t="s">
        <v>83</v>
      </c>
    </row>
    <row r="445" s="1" customFormat="1" ht="16.5" customHeight="1">
      <c r="B445" s="38"/>
      <c r="C445" s="221" t="s">
        <v>1007</v>
      </c>
      <c r="D445" s="221" t="s">
        <v>143</v>
      </c>
      <c r="E445" s="222" t="s">
        <v>1008</v>
      </c>
      <c r="F445" s="223" t="s">
        <v>1009</v>
      </c>
      <c r="G445" s="224" t="s">
        <v>267</v>
      </c>
      <c r="H445" s="225">
        <v>2</v>
      </c>
      <c r="I445" s="226"/>
      <c r="J445" s="227">
        <f>ROUND(I445*H445,2)</f>
        <v>0</v>
      </c>
      <c r="K445" s="223" t="s">
        <v>296</v>
      </c>
      <c r="L445" s="43"/>
      <c r="M445" s="228" t="s">
        <v>19</v>
      </c>
      <c r="N445" s="229" t="s">
        <v>47</v>
      </c>
      <c r="O445" s="83"/>
      <c r="P445" s="230">
        <f>O445*H445</f>
        <v>0</v>
      </c>
      <c r="Q445" s="230">
        <v>0</v>
      </c>
      <c r="R445" s="230">
        <f>Q445*H445</f>
        <v>0</v>
      </c>
      <c r="S445" s="230">
        <v>0</v>
      </c>
      <c r="T445" s="231">
        <f>S445*H445</f>
        <v>0</v>
      </c>
      <c r="AR445" s="232" t="s">
        <v>148</v>
      </c>
      <c r="AT445" s="232" t="s">
        <v>143</v>
      </c>
      <c r="AU445" s="232" t="s">
        <v>83</v>
      </c>
      <c r="AY445" s="17" t="s">
        <v>141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7" t="s">
        <v>83</v>
      </c>
      <c r="BK445" s="233">
        <f>ROUND(I445*H445,2)</f>
        <v>0</v>
      </c>
      <c r="BL445" s="17" t="s">
        <v>148</v>
      </c>
      <c r="BM445" s="232" t="s">
        <v>1010</v>
      </c>
    </row>
    <row r="446" s="1" customFormat="1">
      <c r="B446" s="38"/>
      <c r="C446" s="39"/>
      <c r="D446" s="234" t="s">
        <v>150</v>
      </c>
      <c r="E446" s="39"/>
      <c r="F446" s="235" t="s">
        <v>1009</v>
      </c>
      <c r="G446" s="39"/>
      <c r="H446" s="39"/>
      <c r="I446" s="147"/>
      <c r="J446" s="39"/>
      <c r="K446" s="39"/>
      <c r="L446" s="43"/>
      <c r="M446" s="236"/>
      <c r="N446" s="83"/>
      <c r="O446" s="83"/>
      <c r="P446" s="83"/>
      <c r="Q446" s="83"/>
      <c r="R446" s="83"/>
      <c r="S446" s="83"/>
      <c r="T446" s="84"/>
      <c r="AT446" s="17" t="s">
        <v>150</v>
      </c>
      <c r="AU446" s="17" t="s">
        <v>83</v>
      </c>
    </row>
    <row r="447" s="1" customFormat="1" ht="16.5" customHeight="1">
      <c r="B447" s="38"/>
      <c r="C447" s="221" t="s">
        <v>1011</v>
      </c>
      <c r="D447" s="221" t="s">
        <v>143</v>
      </c>
      <c r="E447" s="222" t="s">
        <v>1012</v>
      </c>
      <c r="F447" s="223" t="s">
        <v>1013</v>
      </c>
      <c r="G447" s="224" t="s">
        <v>267</v>
      </c>
      <c r="H447" s="225">
        <v>24</v>
      </c>
      <c r="I447" s="226"/>
      <c r="J447" s="227">
        <f>ROUND(I447*H447,2)</f>
        <v>0</v>
      </c>
      <c r="K447" s="223" t="s">
        <v>296</v>
      </c>
      <c r="L447" s="43"/>
      <c r="M447" s="228" t="s">
        <v>19</v>
      </c>
      <c r="N447" s="229" t="s">
        <v>47</v>
      </c>
      <c r="O447" s="83"/>
      <c r="P447" s="230">
        <f>O447*H447</f>
        <v>0</v>
      </c>
      <c r="Q447" s="230">
        <v>0</v>
      </c>
      <c r="R447" s="230">
        <f>Q447*H447</f>
        <v>0</v>
      </c>
      <c r="S447" s="230">
        <v>0</v>
      </c>
      <c r="T447" s="231">
        <f>S447*H447</f>
        <v>0</v>
      </c>
      <c r="AR447" s="232" t="s">
        <v>148</v>
      </c>
      <c r="AT447" s="232" t="s">
        <v>143</v>
      </c>
      <c r="AU447" s="232" t="s">
        <v>83</v>
      </c>
      <c r="AY447" s="17" t="s">
        <v>141</v>
      </c>
      <c r="BE447" s="233">
        <f>IF(N447="základní",J447,0)</f>
        <v>0</v>
      </c>
      <c r="BF447" s="233">
        <f>IF(N447="snížená",J447,0)</f>
        <v>0</v>
      </c>
      <c r="BG447" s="233">
        <f>IF(N447="zákl. přenesená",J447,0)</f>
        <v>0</v>
      </c>
      <c r="BH447" s="233">
        <f>IF(N447="sníž. přenesená",J447,0)</f>
        <v>0</v>
      </c>
      <c r="BI447" s="233">
        <f>IF(N447="nulová",J447,0)</f>
        <v>0</v>
      </c>
      <c r="BJ447" s="17" t="s">
        <v>83</v>
      </c>
      <c r="BK447" s="233">
        <f>ROUND(I447*H447,2)</f>
        <v>0</v>
      </c>
      <c r="BL447" s="17" t="s">
        <v>148</v>
      </c>
      <c r="BM447" s="232" t="s">
        <v>1014</v>
      </c>
    </row>
    <row r="448" s="1" customFormat="1">
      <c r="B448" s="38"/>
      <c r="C448" s="39"/>
      <c r="D448" s="234" t="s">
        <v>150</v>
      </c>
      <c r="E448" s="39"/>
      <c r="F448" s="235" t="s">
        <v>1013</v>
      </c>
      <c r="G448" s="39"/>
      <c r="H448" s="39"/>
      <c r="I448" s="147"/>
      <c r="J448" s="39"/>
      <c r="K448" s="39"/>
      <c r="L448" s="43"/>
      <c r="M448" s="236"/>
      <c r="N448" s="83"/>
      <c r="O448" s="83"/>
      <c r="P448" s="83"/>
      <c r="Q448" s="83"/>
      <c r="R448" s="83"/>
      <c r="S448" s="83"/>
      <c r="T448" s="84"/>
      <c r="AT448" s="17" t="s">
        <v>150</v>
      </c>
      <c r="AU448" s="17" t="s">
        <v>83</v>
      </c>
    </row>
    <row r="449" s="13" customFormat="1">
      <c r="B449" s="247"/>
      <c r="C449" s="248"/>
      <c r="D449" s="234" t="s">
        <v>152</v>
      </c>
      <c r="E449" s="249" t="s">
        <v>19</v>
      </c>
      <c r="F449" s="250" t="s">
        <v>1015</v>
      </c>
      <c r="G449" s="248"/>
      <c r="H449" s="251">
        <v>24</v>
      </c>
      <c r="I449" s="252"/>
      <c r="J449" s="248"/>
      <c r="K449" s="248"/>
      <c r="L449" s="253"/>
      <c r="M449" s="254"/>
      <c r="N449" s="255"/>
      <c r="O449" s="255"/>
      <c r="P449" s="255"/>
      <c r="Q449" s="255"/>
      <c r="R449" s="255"/>
      <c r="S449" s="255"/>
      <c r="T449" s="256"/>
      <c r="AT449" s="257" t="s">
        <v>152</v>
      </c>
      <c r="AU449" s="257" t="s">
        <v>83</v>
      </c>
      <c r="AV449" s="13" t="s">
        <v>85</v>
      </c>
      <c r="AW449" s="13" t="s">
        <v>37</v>
      </c>
      <c r="AX449" s="13" t="s">
        <v>76</v>
      </c>
      <c r="AY449" s="257" t="s">
        <v>141</v>
      </c>
    </row>
    <row r="450" s="14" customFormat="1">
      <c r="B450" s="258"/>
      <c r="C450" s="259"/>
      <c r="D450" s="234" t="s">
        <v>152</v>
      </c>
      <c r="E450" s="260" t="s">
        <v>19</v>
      </c>
      <c r="F450" s="261" t="s">
        <v>155</v>
      </c>
      <c r="G450" s="259"/>
      <c r="H450" s="262">
        <v>24</v>
      </c>
      <c r="I450" s="263"/>
      <c r="J450" s="259"/>
      <c r="K450" s="259"/>
      <c r="L450" s="264"/>
      <c r="M450" s="265"/>
      <c r="N450" s="266"/>
      <c r="O450" s="266"/>
      <c r="P450" s="266"/>
      <c r="Q450" s="266"/>
      <c r="R450" s="266"/>
      <c r="S450" s="266"/>
      <c r="T450" s="267"/>
      <c r="AT450" s="268" t="s">
        <v>152</v>
      </c>
      <c r="AU450" s="268" t="s">
        <v>83</v>
      </c>
      <c r="AV450" s="14" t="s">
        <v>148</v>
      </c>
      <c r="AW450" s="14" t="s">
        <v>37</v>
      </c>
      <c r="AX450" s="14" t="s">
        <v>83</v>
      </c>
      <c r="AY450" s="268" t="s">
        <v>141</v>
      </c>
    </row>
    <row r="451" s="1" customFormat="1" ht="16.5" customHeight="1">
      <c r="B451" s="38"/>
      <c r="C451" s="221" t="s">
        <v>1016</v>
      </c>
      <c r="D451" s="221" t="s">
        <v>143</v>
      </c>
      <c r="E451" s="222" t="s">
        <v>1017</v>
      </c>
      <c r="F451" s="223" t="s">
        <v>1018</v>
      </c>
      <c r="G451" s="224" t="s">
        <v>267</v>
      </c>
      <c r="H451" s="225">
        <v>25.199999999999999</v>
      </c>
      <c r="I451" s="226"/>
      <c r="J451" s="227">
        <f>ROUND(I451*H451,2)</f>
        <v>0</v>
      </c>
      <c r="K451" s="223" t="s">
        <v>296</v>
      </c>
      <c r="L451" s="43"/>
      <c r="M451" s="228" t="s">
        <v>19</v>
      </c>
      <c r="N451" s="229" t="s">
        <v>47</v>
      </c>
      <c r="O451" s="83"/>
      <c r="P451" s="230">
        <f>O451*H451</f>
        <v>0</v>
      </c>
      <c r="Q451" s="230">
        <v>0</v>
      </c>
      <c r="R451" s="230">
        <f>Q451*H451</f>
        <v>0</v>
      </c>
      <c r="S451" s="230">
        <v>0</v>
      </c>
      <c r="T451" s="231">
        <f>S451*H451</f>
        <v>0</v>
      </c>
      <c r="AR451" s="232" t="s">
        <v>148</v>
      </c>
      <c r="AT451" s="232" t="s">
        <v>143</v>
      </c>
      <c r="AU451" s="232" t="s">
        <v>83</v>
      </c>
      <c r="AY451" s="17" t="s">
        <v>141</v>
      </c>
      <c r="BE451" s="233">
        <f>IF(N451="základní",J451,0)</f>
        <v>0</v>
      </c>
      <c r="BF451" s="233">
        <f>IF(N451="snížená",J451,0)</f>
        <v>0</v>
      </c>
      <c r="BG451" s="233">
        <f>IF(N451="zákl. přenesená",J451,0)</f>
        <v>0</v>
      </c>
      <c r="BH451" s="233">
        <f>IF(N451="sníž. přenesená",J451,0)</f>
        <v>0</v>
      </c>
      <c r="BI451" s="233">
        <f>IF(N451="nulová",J451,0)</f>
        <v>0</v>
      </c>
      <c r="BJ451" s="17" t="s">
        <v>83</v>
      </c>
      <c r="BK451" s="233">
        <f>ROUND(I451*H451,2)</f>
        <v>0</v>
      </c>
      <c r="BL451" s="17" t="s">
        <v>148</v>
      </c>
      <c r="BM451" s="232" t="s">
        <v>1019</v>
      </c>
    </row>
    <row r="452" s="1" customFormat="1">
      <c r="B452" s="38"/>
      <c r="C452" s="39"/>
      <c r="D452" s="234" t="s">
        <v>150</v>
      </c>
      <c r="E452" s="39"/>
      <c r="F452" s="235" t="s">
        <v>1018</v>
      </c>
      <c r="G452" s="39"/>
      <c r="H452" s="39"/>
      <c r="I452" s="147"/>
      <c r="J452" s="39"/>
      <c r="K452" s="39"/>
      <c r="L452" s="43"/>
      <c r="M452" s="236"/>
      <c r="N452" s="83"/>
      <c r="O452" s="83"/>
      <c r="P452" s="83"/>
      <c r="Q452" s="83"/>
      <c r="R452" s="83"/>
      <c r="S452" s="83"/>
      <c r="T452" s="84"/>
      <c r="AT452" s="17" t="s">
        <v>150</v>
      </c>
      <c r="AU452" s="17" t="s">
        <v>83</v>
      </c>
    </row>
    <row r="453" s="1" customFormat="1" ht="16.5" customHeight="1">
      <c r="B453" s="38"/>
      <c r="C453" s="221" t="s">
        <v>1020</v>
      </c>
      <c r="D453" s="221" t="s">
        <v>143</v>
      </c>
      <c r="E453" s="222" t="s">
        <v>1021</v>
      </c>
      <c r="F453" s="223" t="s">
        <v>1022</v>
      </c>
      <c r="G453" s="224" t="s">
        <v>277</v>
      </c>
      <c r="H453" s="225">
        <v>2</v>
      </c>
      <c r="I453" s="226"/>
      <c r="J453" s="227">
        <f>ROUND(I453*H453,2)</f>
        <v>0</v>
      </c>
      <c r="K453" s="223" t="s">
        <v>296</v>
      </c>
      <c r="L453" s="43"/>
      <c r="M453" s="228" t="s">
        <v>19</v>
      </c>
      <c r="N453" s="229" t="s">
        <v>47</v>
      </c>
      <c r="O453" s="83"/>
      <c r="P453" s="230">
        <f>O453*H453</f>
        <v>0</v>
      </c>
      <c r="Q453" s="230">
        <v>0</v>
      </c>
      <c r="R453" s="230">
        <f>Q453*H453</f>
        <v>0</v>
      </c>
      <c r="S453" s="230">
        <v>0</v>
      </c>
      <c r="T453" s="231">
        <f>S453*H453</f>
        <v>0</v>
      </c>
      <c r="AR453" s="232" t="s">
        <v>148</v>
      </c>
      <c r="AT453" s="232" t="s">
        <v>143</v>
      </c>
      <c r="AU453" s="232" t="s">
        <v>83</v>
      </c>
      <c r="AY453" s="17" t="s">
        <v>141</v>
      </c>
      <c r="BE453" s="233">
        <f>IF(N453="základní",J453,0)</f>
        <v>0</v>
      </c>
      <c r="BF453" s="233">
        <f>IF(N453="snížená",J453,0)</f>
        <v>0</v>
      </c>
      <c r="BG453" s="233">
        <f>IF(N453="zákl. přenesená",J453,0)</f>
        <v>0</v>
      </c>
      <c r="BH453" s="233">
        <f>IF(N453="sníž. přenesená",J453,0)</f>
        <v>0</v>
      </c>
      <c r="BI453" s="233">
        <f>IF(N453="nulová",J453,0)</f>
        <v>0</v>
      </c>
      <c r="BJ453" s="17" t="s">
        <v>83</v>
      </c>
      <c r="BK453" s="233">
        <f>ROUND(I453*H453,2)</f>
        <v>0</v>
      </c>
      <c r="BL453" s="17" t="s">
        <v>148</v>
      </c>
      <c r="BM453" s="232" t="s">
        <v>1023</v>
      </c>
    </row>
    <row r="454" s="1" customFormat="1">
      <c r="B454" s="38"/>
      <c r="C454" s="39"/>
      <c r="D454" s="234" t="s">
        <v>150</v>
      </c>
      <c r="E454" s="39"/>
      <c r="F454" s="235" t="s">
        <v>1022</v>
      </c>
      <c r="G454" s="39"/>
      <c r="H454" s="39"/>
      <c r="I454" s="147"/>
      <c r="J454" s="39"/>
      <c r="K454" s="39"/>
      <c r="L454" s="43"/>
      <c r="M454" s="236"/>
      <c r="N454" s="83"/>
      <c r="O454" s="83"/>
      <c r="P454" s="83"/>
      <c r="Q454" s="83"/>
      <c r="R454" s="83"/>
      <c r="S454" s="83"/>
      <c r="T454" s="84"/>
      <c r="AT454" s="17" t="s">
        <v>150</v>
      </c>
      <c r="AU454" s="17" t="s">
        <v>83</v>
      </c>
    </row>
    <row r="455" s="1" customFormat="1" ht="16.5" customHeight="1">
      <c r="B455" s="38"/>
      <c r="C455" s="221" t="s">
        <v>1024</v>
      </c>
      <c r="D455" s="221" t="s">
        <v>143</v>
      </c>
      <c r="E455" s="222" t="s">
        <v>1025</v>
      </c>
      <c r="F455" s="223" t="s">
        <v>1026</v>
      </c>
      <c r="G455" s="224" t="s">
        <v>267</v>
      </c>
      <c r="H455" s="225">
        <v>2</v>
      </c>
      <c r="I455" s="226"/>
      <c r="J455" s="227">
        <f>ROUND(I455*H455,2)</f>
        <v>0</v>
      </c>
      <c r="K455" s="223" t="s">
        <v>296</v>
      </c>
      <c r="L455" s="43"/>
      <c r="M455" s="228" t="s">
        <v>19</v>
      </c>
      <c r="N455" s="229" t="s">
        <v>47</v>
      </c>
      <c r="O455" s="83"/>
      <c r="P455" s="230">
        <f>O455*H455</f>
        <v>0</v>
      </c>
      <c r="Q455" s="230">
        <v>0</v>
      </c>
      <c r="R455" s="230">
        <f>Q455*H455</f>
        <v>0</v>
      </c>
      <c r="S455" s="230">
        <v>0</v>
      </c>
      <c r="T455" s="231">
        <f>S455*H455</f>
        <v>0</v>
      </c>
      <c r="AR455" s="232" t="s">
        <v>148</v>
      </c>
      <c r="AT455" s="232" t="s">
        <v>143</v>
      </c>
      <c r="AU455" s="232" t="s">
        <v>83</v>
      </c>
      <c r="AY455" s="17" t="s">
        <v>141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7" t="s">
        <v>83</v>
      </c>
      <c r="BK455" s="233">
        <f>ROUND(I455*H455,2)</f>
        <v>0</v>
      </c>
      <c r="BL455" s="17" t="s">
        <v>148</v>
      </c>
      <c r="BM455" s="232" t="s">
        <v>1027</v>
      </c>
    </row>
    <row r="456" s="1" customFormat="1">
      <c r="B456" s="38"/>
      <c r="C456" s="39"/>
      <c r="D456" s="234" t="s">
        <v>150</v>
      </c>
      <c r="E456" s="39"/>
      <c r="F456" s="235" t="s">
        <v>1026</v>
      </c>
      <c r="G456" s="39"/>
      <c r="H456" s="39"/>
      <c r="I456" s="147"/>
      <c r="J456" s="39"/>
      <c r="K456" s="39"/>
      <c r="L456" s="43"/>
      <c r="M456" s="236"/>
      <c r="N456" s="83"/>
      <c r="O456" s="83"/>
      <c r="P456" s="83"/>
      <c r="Q456" s="83"/>
      <c r="R456" s="83"/>
      <c r="S456" s="83"/>
      <c r="T456" s="84"/>
      <c r="AT456" s="17" t="s">
        <v>150</v>
      </c>
      <c r="AU456" s="17" t="s">
        <v>83</v>
      </c>
    </row>
    <row r="457" s="1" customFormat="1" ht="16.5" customHeight="1">
      <c r="B457" s="38"/>
      <c r="C457" s="221" t="s">
        <v>1028</v>
      </c>
      <c r="D457" s="221" t="s">
        <v>143</v>
      </c>
      <c r="E457" s="222" t="s">
        <v>1029</v>
      </c>
      <c r="F457" s="223" t="s">
        <v>1030</v>
      </c>
      <c r="G457" s="224" t="s">
        <v>1001</v>
      </c>
      <c r="H457" s="225">
        <v>0.88</v>
      </c>
      <c r="I457" s="226"/>
      <c r="J457" s="227">
        <f>ROUND(I457*H457,2)</f>
        <v>0</v>
      </c>
      <c r="K457" s="223" t="s">
        <v>296</v>
      </c>
      <c r="L457" s="43"/>
      <c r="M457" s="228" t="s">
        <v>19</v>
      </c>
      <c r="N457" s="229" t="s">
        <v>47</v>
      </c>
      <c r="O457" s="83"/>
      <c r="P457" s="230">
        <f>O457*H457</f>
        <v>0</v>
      </c>
      <c r="Q457" s="230">
        <v>0</v>
      </c>
      <c r="R457" s="230">
        <f>Q457*H457</f>
        <v>0</v>
      </c>
      <c r="S457" s="230">
        <v>0</v>
      </c>
      <c r="T457" s="231">
        <f>S457*H457</f>
        <v>0</v>
      </c>
      <c r="AR457" s="232" t="s">
        <v>148</v>
      </c>
      <c r="AT457" s="232" t="s">
        <v>143</v>
      </c>
      <c r="AU457" s="232" t="s">
        <v>83</v>
      </c>
      <c r="AY457" s="17" t="s">
        <v>141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7" t="s">
        <v>83</v>
      </c>
      <c r="BK457" s="233">
        <f>ROUND(I457*H457,2)</f>
        <v>0</v>
      </c>
      <c r="BL457" s="17" t="s">
        <v>148</v>
      </c>
      <c r="BM457" s="232" t="s">
        <v>1031</v>
      </c>
    </row>
    <row r="458" s="1" customFormat="1">
      <c r="B458" s="38"/>
      <c r="C458" s="39"/>
      <c r="D458" s="234" t="s">
        <v>150</v>
      </c>
      <c r="E458" s="39"/>
      <c r="F458" s="235" t="s">
        <v>1030</v>
      </c>
      <c r="G458" s="39"/>
      <c r="H458" s="39"/>
      <c r="I458" s="147"/>
      <c r="J458" s="39"/>
      <c r="K458" s="39"/>
      <c r="L458" s="43"/>
      <c r="M458" s="236"/>
      <c r="N458" s="83"/>
      <c r="O458" s="83"/>
      <c r="P458" s="83"/>
      <c r="Q458" s="83"/>
      <c r="R458" s="83"/>
      <c r="S458" s="83"/>
      <c r="T458" s="84"/>
      <c r="AT458" s="17" t="s">
        <v>150</v>
      </c>
      <c r="AU458" s="17" t="s">
        <v>83</v>
      </c>
    </row>
    <row r="459" s="1" customFormat="1" ht="16.5" customHeight="1">
      <c r="B459" s="38"/>
      <c r="C459" s="221" t="s">
        <v>1032</v>
      </c>
      <c r="D459" s="221" t="s">
        <v>143</v>
      </c>
      <c r="E459" s="222" t="s">
        <v>1033</v>
      </c>
      <c r="F459" s="223" t="s">
        <v>1034</v>
      </c>
      <c r="G459" s="224" t="s">
        <v>1001</v>
      </c>
      <c r="H459" s="225">
        <v>5.2800000000000002</v>
      </c>
      <c r="I459" s="226"/>
      <c r="J459" s="227">
        <f>ROUND(I459*H459,2)</f>
        <v>0</v>
      </c>
      <c r="K459" s="223" t="s">
        <v>296</v>
      </c>
      <c r="L459" s="43"/>
      <c r="M459" s="228" t="s">
        <v>19</v>
      </c>
      <c r="N459" s="229" t="s">
        <v>47</v>
      </c>
      <c r="O459" s="83"/>
      <c r="P459" s="230">
        <f>O459*H459</f>
        <v>0</v>
      </c>
      <c r="Q459" s="230">
        <v>0</v>
      </c>
      <c r="R459" s="230">
        <f>Q459*H459</f>
        <v>0</v>
      </c>
      <c r="S459" s="230">
        <v>0</v>
      </c>
      <c r="T459" s="231">
        <f>S459*H459</f>
        <v>0</v>
      </c>
      <c r="AR459" s="232" t="s">
        <v>148</v>
      </c>
      <c r="AT459" s="232" t="s">
        <v>143</v>
      </c>
      <c r="AU459" s="232" t="s">
        <v>83</v>
      </c>
      <c r="AY459" s="17" t="s">
        <v>141</v>
      </c>
      <c r="BE459" s="233">
        <f>IF(N459="základní",J459,0)</f>
        <v>0</v>
      </c>
      <c r="BF459" s="233">
        <f>IF(N459="snížená",J459,0)</f>
        <v>0</v>
      </c>
      <c r="BG459" s="233">
        <f>IF(N459="zákl. přenesená",J459,0)</f>
        <v>0</v>
      </c>
      <c r="BH459" s="233">
        <f>IF(N459="sníž. přenesená",J459,0)</f>
        <v>0</v>
      </c>
      <c r="BI459" s="233">
        <f>IF(N459="nulová",J459,0)</f>
        <v>0</v>
      </c>
      <c r="BJ459" s="17" t="s">
        <v>83</v>
      </c>
      <c r="BK459" s="233">
        <f>ROUND(I459*H459,2)</f>
        <v>0</v>
      </c>
      <c r="BL459" s="17" t="s">
        <v>148</v>
      </c>
      <c r="BM459" s="232" t="s">
        <v>1035</v>
      </c>
    </row>
    <row r="460" s="1" customFormat="1">
      <c r="B460" s="38"/>
      <c r="C460" s="39"/>
      <c r="D460" s="234" t="s">
        <v>150</v>
      </c>
      <c r="E460" s="39"/>
      <c r="F460" s="235" t="s">
        <v>1034</v>
      </c>
      <c r="G460" s="39"/>
      <c r="H460" s="39"/>
      <c r="I460" s="147"/>
      <c r="J460" s="39"/>
      <c r="K460" s="39"/>
      <c r="L460" s="43"/>
      <c r="M460" s="236"/>
      <c r="N460" s="83"/>
      <c r="O460" s="83"/>
      <c r="P460" s="83"/>
      <c r="Q460" s="83"/>
      <c r="R460" s="83"/>
      <c r="S460" s="83"/>
      <c r="T460" s="84"/>
      <c r="AT460" s="17" t="s">
        <v>150</v>
      </c>
      <c r="AU460" s="17" t="s">
        <v>83</v>
      </c>
    </row>
    <row r="461" s="13" customFormat="1">
      <c r="B461" s="247"/>
      <c r="C461" s="248"/>
      <c r="D461" s="234" t="s">
        <v>152</v>
      </c>
      <c r="E461" s="249" t="s">
        <v>19</v>
      </c>
      <c r="F461" s="250" t="s">
        <v>1036</v>
      </c>
      <c r="G461" s="248"/>
      <c r="H461" s="251">
        <v>5.2800000000000002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AT461" s="257" t="s">
        <v>152</v>
      </c>
      <c r="AU461" s="257" t="s">
        <v>83</v>
      </c>
      <c r="AV461" s="13" t="s">
        <v>85</v>
      </c>
      <c r="AW461" s="13" t="s">
        <v>37</v>
      </c>
      <c r="AX461" s="13" t="s">
        <v>76</v>
      </c>
      <c r="AY461" s="257" t="s">
        <v>141</v>
      </c>
    </row>
    <row r="462" s="14" customFormat="1">
      <c r="B462" s="258"/>
      <c r="C462" s="259"/>
      <c r="D462" s="234" t="s">
        <v>152</v>
      </c>
      <c r="E462" s="260" t="s">
        <v>19</v>
      </c>
      <c r="F462" s="261" t="s">
        <v>155</v>
      </c>
      <c r="G462" s="259"/>
      <c r="H462" s="262">
        <v>5.2800000000000002</v>
      </c>
      <c r="I462" s="263"/>
      <c r="J462" s="259"/>
      <c r="K462" s="259"/>
      <c r="L462" s="264"/>
      <c r="M462" s="265"/>
      <c r="N462" s="266"/>
      <c r="O462" s="266"/>
      <c r="P462" s="266"/>
      <c r="Q462" s="266"/>
      <c r="R462" s="266"/>
      <c r="S462" s="266"/>
      <c r="T462" s="267"/>
      <c r="AT462" s="268" t="s">
        <v>152</v>
      </c>
      <c r="AU462" s="268" t="s">
        <v>83</v>
      </c>
      <c r="AV462" s="14" t="s">
        <v>148</v>
      </c>
      <c r="AW462" s="14" t="s">
        <v>37</v>
      </c>
      <c r="AX462" s="14" t="s">
        <v>83</v>
      </c>
      <c r="AY462" s="268" t="s">
        <v>141</v>
      </c>
    </row>
    <row r="463" s="1" customFormat="1" ht="16.5" customHeight="1">
      <c r="B463" s="38"/>
      <c r="C463" s="221" t="s">
        <v>1037</v>
      </c>
      <c r="D463" s="221" t="s">
        <v>143</v>
      </c>
      <c r="E463" s="222" t="s">
        <v>1038</v>
      </c>
      <c r="F463" s="223" t="s">
        <v>1039</v>
      </c>
      <c r="G463" s="224" t="s">
        <v>146</v>
      </c>
      <c r="H463" s="225">
        <v>2.3999999999999999</v>
      </c>
      <c r="I463" s="226"/>
      <c r="J463" s="227">
        <f>ROUND(I463*H463,2)</f>
        <v>0</v>
      </c>
      <c r="K463" s="223" t="s">
        <v>296</v>
      </c>
      <c r="L463" s="43"/>
      <c r="M463" s="228" t="s">
        <v>19</v>
      </c>
      <c r="N463" s="229" t="s">
        <v>47</v>
      </c>
      <c r="O463" s="83"/>
      <c r="P463" s="230">
        <f>O463*H463</f>
        <v>0</v>
      </c>
      <c r="Q463" s="230">
        <v>0</v>
      </c>
      <c r="R463" s="230">
        <f>Q463*H463</f>
        <v>0</v>
      </c>
      <c r="S463" s="230">
        <v>0</v>
      </c>
      <c r="T463" s="231">
        <f>S463*H463</f>
        <v>0</v>
      </c>
      <c r="AR463" s="232" t="s">
        <v>148</v>
      </c>
      <c r="AT463" s="232" t="s">
        <v>143</v>
      </c>
      <c r="AU463" s="232" t="s">
        <v>83</v>
      </c>
      <c r="AY463" s="17" t="s">
        <v>141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7" t="s">
        <v>83</v>
      </c>
      <c r="BK463" s="233">
        <f>ROUND(I463*H463,2)</f>
        <v>0</v>
      </c>
      <c r="BL463" s="17" t="s">
        <v>148</v>
      </c>
      <c r="BM463" s="232" t="s">
        <v>1040</v>
      </c>
    </row>
    <row r="464" s="1" customFormat="1">
      <c r="B464" s="38"/>
      <c r="C464" s="39"/>
      <c r="D464" s="234" t="s">
        <v>150</v>
      </c>
      <c r="E464" s="39"/>
      <c r="F464" s="235" t="s">
        <v>1039</v>
      </c>
      <c r="G464" s="39"/>
      <c r="H464" s="39"/>
      <c r="I464" s="147"/>
      <c r="J464" s="39"/>
      <c r="K464" s="39"/>
      <c r="L464" s="43"/>
      <c r="M464" s="236"/>
      <c r="N464" s="83"/>
      <c r="O464" s="83"/>
      <c r="P464" s="83"/>
      <c r="Q464" s="83"/>
      <c r="R464" s="83"/>
      <c r="S464" s="83"/>
      <c r="T464" s="84"/>
      <c r="AT464" s="17" t="s">
        <v>150</v>
      </c>
      <c r="AU464" s="17" t="s">
        <v>83</v>
      </c>
    </row>
    <row r="465" s="13" customFormat="1">
      <c r="B465" s="247"/>
      <c r="C465" s="248"/>
      <c r="D465" s="234" t="s">
        <v>152</v>
      </c>
      <c r="E465" s="249" t="s">
        <v>19</v>
      </c>
      <c r="F465" s="250" t="s">
        <v>1041</v>
      </c>
      <c r="G465" s="248"/>
      <c r="H465" s="251">
        <v>2.3999999999999999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AT465" s="257" t="s">
        <v>152</v>
      </c>
      <c r="AU465" s="257" t="s">
        <v>83</v>
      </c>
      <c r="AV465" s="13" t="s">
        <v>85</v>
      </c>
      <c r="AW465" s="13" t="s">
        <v>37</v>
      </c>
      <c r="AX465" s="13" t="s">
        <v>76</v>
      </c>
      <c r="AY465" s="257" t="s">
        <v>141</v>
      </c>
    </row>
    <row r="466" s="14" customFormat="1">
      <c r="B466" s="258"/>
      <c r="C466" s="259"/>
      <c r="D466" s="234" t="s">
        <v>152</v>
      </c>
      <c r="E466" s="260" t="s">
        <v>19</v>
      </c>
      <c r="F466" s="261" t="s">
        <v>155</v>
      </c>
      <c r="G466" s="259"/>
      <c r="H466" s="262">
        <v>2.3999999999999999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AT466" s="268" t="s">
        <v>152</v>
      </c>
      <c r="AU466" s="268" t="s">
        <v>83</v>
      </c>
      <c r="AV466" s="14" t="s">
        <v>148</v>
      </c>
      <c r="AW466" s="14" t="s">
        <v>37</v>
      </c>
      <c r="AX466" s="14" t="s">
        <v>83</v>
      </c>
      <c r="AY466" s="268" t="s">
        <v>141</v>
      </c>
    </row>
    <row r="467" s="1" customFormat="1" ht="16.5" customHeight="1">
      <c r="B467" s="38"/>
      <c r="C467" s="221" t="s">
        <v>1042</v>
      </c>
      <c r="D467" s="221" t="s">
        <v>143</v>
      </c>
      <c r="E467" s="222" t="s">
        <v>1043</v>
      </c>
      <c r="F467" s="223" t="s">
        <v>1044</v>
      </c>
      <c r="G467" s="224" t="s">
        <v>146</v>
      </c>
      <c r="H467" s="225">
        <v>1.6000000000000001</v>
      </c>
      <c r="I467" s="226"/>
      <c r="J467" s="227">
        <f>ROUND(I467*H467,2)</f>
        <v>0</v>
      </c>
      <c r="K467" s="223" t="s">
        <v>296</v>
      </c>
      <c r="L467" s="43"/>
      <c r="M467" s="228" t="s">
        <v>19</v>
      </c>
      <c r="N467" s="229" t="s">
        <v>47</v>
      </c>
      <c r="O467" s="83"/>
      <c r="P467" s="230">
        <f>O467*H467</f>
        <v>0</v>
      </c>
      <c r="Q467" s="230">
        <v>0</v>
      </c>
      <c r="R467" s="230">
        <f>Q467*H467</f>
        <v>0</v>
      </c>
      <c r="S467" s="230">
        <v>0</v>
      </c>
      <c r="T467" s="231">
        <f>S467*H467</f>
        <v>0</v>
      </c>
      <c r="AR467" s="232" t="s">
        <v>148</v>
      </c>
      <c r="AT467" s="232" t="s">
        <v>143</v>
      </c>
      <c r="AU467" s="232" t="s">
        <v>83</v>
      </c>
      <c r="AY467" s="17" t="s">
        <v>141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7" t="s">
        <v>83</v>
      </c>
      <c r="BK467" s="233">
        <f>ROUND(I467*H467,2)</f>
        <v>0</v>
      </c>
      <c r="BL467" s="17" t="s">
        <v>148</v>
      </c>
      <c r="BM467" s="232" t="s">
        <v>1045</v>
      </c>
    </row>
    <row r="468" s="1" customFormat="1">
      <c r="B468" s="38"/>
      <c r="C468" s="39"/>
      <c r="D468" s="234" t="s">
        <v>150</v>
      </c>
      <c r="E468" s="39"/>
      <c r="F468" s="235" t="s">
        <v>1044</v>
      </c>
      <c r="G468" s="39"/>
      <c r="H468" s="39"/>
      <c r="I468" s="147"/>
      <c r="J468" s="39"/>
      <c r="K468" s="39"/>
      <c r="L468" s="43"/>
      <c r="M468" s="236"/>
      <c r="N468" s="83"/>
      <c r="O468" s="83"/>
      <c r="P468" s="83"/>
      <c r="Q468" s="83"/>
      <c r="R468" s="83"/>
      <c r="S468" s="83"/>
      <c r="T468" s="84"/>
      <c r="AT468" s="17" t="s">
        <v>150</v>
      </c>
      <c r="AU468" s="17" t="s">
        <v>83</v>
      </c>
    </row>
    <row r="469" s="13" customFormat="1">
      <c r="B469" s="247"/>
      <c r="C469" s="248"/>
      <c r="D469" s="234" t="s">
        <v>152</v>
      </c>
      <c r="E469" s="249" t="s">
        <v>19</v>
      </c>
      <c r="F469" s="250" t="s">
        <v>1046</v>
      </c>
      <c r="G469" s="248"/>
      <c r="H469" s="251">
        <v>1.6000000000000001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AT469" s="257" t="s">
        <v>152</v>
      </c>
      <c r="AU469" s="257" t="s">
        <v>83</v>
      </c>
      <c r="AV469" s="13" t="s">
        <v>85</v>
      </c>
      <c r="AW469" s="13" t="s">
        <v>37</v>
      </c>
      <c r="AX469" s="13" t="s">
        <v>76</v>
      </c>
      <c r="AY469" s="257" t="s">
        <v>141</v>
      </c>
    </row>
    <row r="470" s="14" customFormat="1">
      <c r="B470" s="258"/>
      <c r="C470" s="259"/>
      <c r="D470" s="234" t="s">
        <v>152</v>
      </c>
      <c r="E470" s="260" t="s">
        <v>19</v>
      </c>
      <c r="F470" s="261" t="s">
        <v>155</v>
      </c>
      <c r="G470" s="259"/>
      <c r="H470" s="262">
        <v>1.6000000000000001</v>
      </c>
      <c r="I470" s="263"/>
      <c r="J470" s="259"/>
      <c r="K470" s="259"/>
      <c r="L470" s="264"/>
      <c r="M470" s="265"/>
      <c r="N470" s="266"/>
      <c r="O470" s="266"/>
      <c r="P470" s="266"/>
      <c r="Q470" s="266"/>
      <c r="R470" s="266"/>
      <c r="S470" s="266"/>
      <c r="T470" s="267"/>
      <c r="AT470" s="268" t="s">
        <v>152</v>
      </c>
      <c r="AU470" s="268" t="s">
        <v>83</v>
      </c>
      <c r="AV470" s="14" t="s">
        <v>148</v>
      </c>
      <c r="AW470" s="14" t="s">
        <v>37</v>
      </c>
      <c r="AX470" s="14" t="s">
        <v>83</v>
      </c>
      <c r="AY470" s="268" t="s">
        <v>141</v>
      </c>
    </row>
    <row r="471" s="1" customFormat="1" ht="16.5" customHeight="1">
      <c r="B471" s="38"/>
      <c r="C471" s="221" t="s">
        <v>1047</v>
      </c>
      <c r="D471" s="221" t="s">
        <v>143</v>
      </c>
      <c r="E471" s="222" t="s">
        <v>1048</v>
      </c>
      <c r="F471" s="223" t="s">
        <v>1049</v>
      </c>
      <c r="G471" s="224" t="s">
        <v>146</v>
      </c>
      <c r="H471" s="225">
        <v>2.3999999999999999</v>
      </c>
      <c r="I471" s="226"/>
      <c r="J471" s="227">
        <f>ROUND(I471*H471,2)</f>
        <v>0</v>
      </c>
      <c r="K471" s="223" t="s">
        <v>296</v>
      </c>
      <c r="L471" s="43"/>
      <c r="M471" s="228" t="s">
        <v>19</v>
      </c>
      <c r="N471" s="229" t="s">
        <v>47</v>
      </c>
      <c r="O471" s="83"/>
      <c r="P471" s="230">
        <f>O471*H471</f>
        <v>0</v>
      </c>
      <c r="Q471" s="230">
        <v>0</v>
      </c>
      <c r="R471" s="230">
        <f>Q471*H471</f>
        <v>0</v>
      </c>
      <c r="S471" s="230">
        <v>0</v>
      </c>
      <c r="T471" s="231">
        <f>S471*H471</f>
        <v>0</v>
      </c>
      <c r="AR471" s="232" t="s">
        <v>148</v>
      </c>
      <c r="AT471" s="232" t="s">
        <v>143</v>
      </c>
      <c r="AU471" s="232" t="s">
        <v>83</v>
      </c>
      <c r="AY471" s="17" t="s">
        <v>141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7" t="s">
        <v>83</v>
      </c>
      <c r="BK471" s="233">
        <f>ROUND(I471*H471,2)</f>
        <v>0</v>
      </c>
      <c r="BL471" s="17" t="s">
        <v>148</v>
      </c>
      <c r="BM471" s="232" t="s">
        <v>1050</v>
      </c>
    </row>
    <row r="472" s="1" customFormat="1">
      <c r="B472" s="38"/>
      <c r="C472" s="39"/>
      <c r="D472" s="234" t="s">
        <v>150</v>
      </c>
      <c r="E472" s="39"/>
      <c r="F472" s="235" t="s">
        <v>1049</v>
      </c>
      <c r="G472" s="39"/>
      <c r="H472" s="39"/>
      <c r="I472" s="147"/>
      <c r="J472" s="39"/>
      <c r="K472" s="39"/>
      <c r="L472" s="43"/>
      <c r="M472" s="236"/>
      <c r="N472" s="83"/>
      <c r="O472" s="83"/>
      <c r="P472" s="83"/>
      <c r="Q472" s="83"/>
      <c r="R472" s="83"/>
      <c r="S472" s="83"/>
      <c r="T472" s="84"/>
      <c r="AT472" s="17" t="s">
        <v>150</v>
      </c>
      <c r="AU472" s="17" t="s">
        <v>83</v>
      </c>
    </row>
    <row r="473" s="13" customFormat="1">
      <c r="B473" s="247"/>
      <c r="C473" s="248"/>
      <c r="D473" s="234" t="s">
        <v>152</v>
      </c>
      <c r="E473" s="249" t="s">
        <v>19</v>
      </c>
      <c r="F473" s="250" t="s">
        <v>992</v>
      </c>
      <c r="G473" s="248"/>
      <c r="H473" s="251">
        <v>2.3999999999999999</v>
      </c>
      <c r="I473" s="252"/>
      <c r="J473" s="248"/>
      <c r="K473" s="248"/>
      <c r="L473" s="253"/>
      <c r="M473" s="254"/>
      <c r="N473" s="255"/>
      <c r="O473" s="255"/>
      <c r="P473" s="255"/>
      <c r="Q473" s="255"/>
      <c r="R473" s="255"/>
      <c r="S473" s="255"/>
      <c r="T473" s="256"/>
      <c r="AT473" s="257" t="s">
        <v>152</v>
      </c>
      <c r="AU473" s="257" t="s">
        <v>83</v>
      </c>
      <c r="AV473" s="13" t="s">
        <v>85</v>
      </c>
      <c r="AW473" s="13" t="s">
        <v>37</v>
      </c>
      <c r="AX473" s="13" t="s">
        <v>76</v>
      </c>
      <c r="AY473" s="257" t="s">
        <v>141</v>
      </c>
    </row>
    <row r="474" s="14" customFormat="1">
      <c r="B474" s="258"/>
      <c r="C474" s="259"/>
      <c r="D474" s="234" t="s">
        <v>152</v>
      </c>
      <c r="E474" s="260" t="s">
        <v>19</v>
      </c>
      <c r="F474" s="261" t="s">
        <v>155</v>
      </c>
      <c r="G474" s="259"/>
      <c r="H474" s="262">
        <v>2.3999999999999999</v>
      </c>
      <c r="I474" s="263"/>
      <c r="J474" s="259"/>
      <c r="K474" s="259"/>
      <c r="L474" s="264"/>
      <c r="M474" s="265"/>
      <c r="N474" s="266"/>
      <c r="O474" s="266"/>
      <c r="P474" s="266"/>
      <c r="Q474" s="266"/>
      <c r="R474" s="266"/>
      <c r="S474" s="266"/>
      <c r="T474" s="267"/>
      <c r="AT474" s="268" t="s">
        <v>152</v>
      </c>
      <c r="AU474" s="268" t="s">
        <v>83</v>
      </c>
      <c r="AV474" s="14" t="s">
        <v>148</v>
      </c>
      <c r="AW474" s="14" t="s">
        <v>37</v>
      </c>
      <c r="AX474" s="14" t="s">
        <v>83</v>
      </c>
      <c r="AY474" s="268" t="s">
        <v>141</v>
      </c>
    </row>
    <row r="475" s="1" customFormat="1" ht="16.5" customHeight="1">
      <c r="B475" s="38"/>
      <c r="C475" s="221" t="s">
        <v>1051</v>
      </c>
      <c r="D475" s="221" t="s">
        <v>143</v>
      </c>
      <c r="E475" s="222" t="s">
        <v>1052</v>
      </c>
      <c r="F475" s="223" t="s">
        <v>1053</v>
      </c>
      <c r="G475" s="224" t="s">
        <v>146</v>
      </c>
      <c r="H475" s="225">
        <v>2.3999999999999999</v>
      </c>
      <c r="I475" s="226"/>
      <c r="J475" s="227">
        <f>ROUND(I475*H475,2)</f>
        <v>0</v>
      </c>
      <c r="K475" s="223" t="s">
        <v>296</v>
      </c>
      <c r="L475" s="43"/>
      <c r="M475" s="228" t="s">
        <v>19</v>
      </c>
      <c r="N475" s="229" t="s">
        <v>47</v>
      </c>
      <c r="O475" s="83"/>
      <c r="P475" s="230">
        <f>O475*H475</f>
        <v>0</v>
      </c>
      <c r="Q475" s="230">
        <v>0</v>
      </c>
      <c r="R475" s="230">
        <f>Q475*H475</f>
        <v>0</v>
      </c>
      <c r="S475" s="230">
        <v>0</v>
      </c>
      <c r="T475" s="231">
        <f>S475*H475</f>
        <v>0</v>
      </c>
      <c r="AR475" s="232" t="s">
        <v>148</v>
      </c>
      <c r="AT475" s="232" t="s">
        <v>143</v>
      </c>
      <c r="AU475" s="232" t="s">
        <v>83</v>
      </c>
      <c r="AY475" s="17" t="s">
        <v>141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7" t="s">
        <v>83</v>
      </c>
      <c r="BK475" s="233">
        <f>ROUND(I475*H475,2)</f>
        <v>0</v>
      </c>
      <c r="BL475" s="17" t="s">
        <v>148</v>
      </c>
      <c r="BM475" s="232" t="s">
        <v>1054</v>
      </c>
    </row>
    <row r="476" s="1" customFormat="1">
      <c r="B476" s="38"/>
      <c r="C476" s="39"/>
      <c r="D476" s="234" t="s">
        <v>150</v>
      </c>
      <c r="E476" s="39"/>
      <c r="F476" s="235" t="s">
        <v>1053</v>
      </c>
      <c r="G476" s="39"/>
      <c r="H476" s="39"/>
      <c r="I476" s="147"/>
      <c r="J476" s="39"/>
      <c r="K476" s="39"/>
      <c r="L476" s="43"/>
      <c r="M476" s="236"/>
      <c r="N476" s="83"/>
      <c r="O476" s="83"/>
      <c r="P476" s="83"/>
      <c r="Q476" s="83"/>
      <c r="R476" s="83"/>
      <c r="S476" s="83"/>
      <c r="T476" s="84"/>
      <c r="AT476" s="17" t="s">
        <v>150</v>
      </c>
      <c r="AU476" s="17" t="s">
        <v>83</v>
      </c>
    </row>
    <row r="477" s="13" customFormat="1">
      <c r="B477" s="247"/>
      <c r="C477" s="248"/>
      <c r="D477" s="234" t="s">
        <v>152</v>
      </c>
      <c r="E477" s="249" t="s">
        <v>19</v>
      </c>
      <c r="F477" s="250" t="s">
        <v>992</v>
      </c>
      <c r="G477" s="248"/>
      <c r="H477" s="251">
        <v>2.3999999999999999</v>
      </c>
      <c r="I477" s="252"/>
      <c r="J477" s="248"/>
      <c r="K477" s="248"/>
      <c r="L477" s="253"/>
      <c r="M477" s="254"/>
      <c r="N477" s="255"/>
      <c r="O477" s="255"/>
      <c r="P477" s="255"/>
      <c r="Q477" s="255"/>
      <c r="R477" s="255"/>
      <c r="S477" s="255"/>
      <c r="T477" s="256"/>
      <c r="AT477" s="257" t="s">
        <v>152</v>
      </c>
      <c r="AU477" s="257" t="s">
        <v>83</v>
      </c>
      <c r="AV477" s="13" t="s">
        <v>85</v>
      </c>
      <c r="AW477" s="13" t="s">
        <v>37</v>
      </c>
      <c r="AX477" s="13" t="s">
        <v>76</v>
      </c>
      <c r="AY477" s="257" t="s">
        <v>141</v>
      </c>
    </row>
    <row r="478" s="14" customFormat="1">
      <c r="B478" s="258"/>
      <c r="C478" s="259"/>
      <c r="D478" s="234" t="s">
        <v>152</v>
      </c>
      <c r="E478" s="260" t="s">
        <v>19</v>
      </c>
      <c r="F478" s="261" t="s">
        <v>155</v>
      </c>
      <c r="G478" s="259"/>
      <c r="H478" s="262">
        <v>2.3999999999999999</v>
      </c>
      <c r="I478" s="263"/>
      <c r="J478" s="259"/>
      <c r="K478" s="259"/>
      <c r="L478" s="264"/>
      <c r="M478" s="265"/>
      <c r="N478" s="266"/>
      <c r="O478" s="266"/>
      <c r="P478" s="266"/>
      <c r="Q478" s="266"/>
      <c r="R478" s="266"/>
      <c r="S478" s="266"/>
      <c r="T478" s="267"/>
      <c r="AT478" s="268" t="s">
        <v>152</v>
      </c>
      <c r="AU478" s="268" t="s">
        <v>83</v>
      </c>
      <c r="AV478" s="14" t="s">
        <v>148</v>
      </c>
      <c r="AW478" s="14" t="s">
        <v>37</v>
      </c>
      <c r="AX478" s="14" t="s">
        <v>83</v>
      </c>
      <c r="AY478" s="268" t="s">
        <v>141</v>
      </c>
    </row>
    <row r="479" s="1" customFormat="1" ht="16.5" customHeight="1">
      <c r="B479" s="38"/>
      <c r="C479" s="221" t="s">
        <v>1055</v>
      </c>
      <c r="D479" s="221" t="s">
        <v>143</v>
      </c>
      <c r="E479" s="222" t="s">
        <v>1056</v>
      </c>
      <c r="F479" s="223" t="s">
        <v>1057</v>
      </c>
      <c r="G479" s="224" t="s">
        <v>146</v>
      </c>
      <c r="H479" s="225">
        <v>2.3999999999999999</v>
      </c>
      <c r="I479" s="226"/>
      <c r="J479" s="227">
        <f>ROUND(I479*H479,2)</f>
        <v>0</v>
      </c>
      <c r="K479" s="223" t="s">
        <v>296</v>
      </c>
      <c r="L479" s="43"/>
      <c r="M479" s="228" t="s">
        <v>19</v>
      </c>
      <c r="N479" s="229" t="s">
        <v>47</v>
      </c>
      <c r="O479" s="83"/>
      <c r="P479" s="230">
        <f>O479*H479</f>
        <v>0</v>
      </c>
      <c r="Q479" s="230">
        <v>0</v>
      </c>
      <c r="R479" s="230">
        <f>Q479*H479</f>
        <v>0</v>
      </c>
      <c r="S479" s="230">
        <v>0</v>
      </c>
      <c r="T479" s="231">
        <f>S479*H479</f>
        <v>0</v>
      </c>
      <c r="AR479" s="232" t="s">
        <v>148</v>
      </c>
      <c r="AT479" s="232" t="s">
        <v>143</v>
      </c>
      <c r="AU479" s="232" t="s">
        <v>83</v>
      </c>
      <c r="AY479" s="17" t="s">
        <v>141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7" t="s">
        <v>83</v>
      </c>
      <c r="BK479" s="233">
        <f>ROUND(I479*H479,2)</f>
        <v>0</v>
      </c>
      <c r="BL479" s="17" t="s">
        <v>148</v>
      </c>
      <c r="BM479" s="232" t="s">
        <v>1058</v>
      </c>
    </row>
    <row r="480" s="1" customFormat="1">
      <c r="B480" s="38"/>
      <c r="C480" s="39"/>
      <c r="D480" s="234" t="s">
        <v>150</v>
      </c>
      <c r="E480" s="39"/>
      <c r="F480" s="235" t="s">
        <v>1057</v>
      </c>
      <c r="G480" s="39"/>
      <c r="H480" s="39"/>
      <c r="I480" s="147"/>
      <c r="J480" s="39"/>
      <c r="K480" s="39"/>
      <c r="L480" s="43"/>
      <c r="M480" s="236"/>
      <c r="N480" s="83"/>
      <c r="O480" s="83"/>
      <c r="P480" s="83"/>
      <c r="Q480" s="83"/>
      <c r="R480" s="83"/>
      <c r="S480" s="83"/>
      <c r="T480" s="84"/>
      <c r="AT480" s="17" t="s">
        <v>150</v>
      </c>
      <c r="AU480" s="17" t="s">
        <v>83</v>
      </c>
    </row>
    <row r="481" s="13" customFormat="1">
      <c r="B481" s="247"/>
      <c r="C481" s="248"/>
      <c r="D481" s="234" t="s">
        <v>152</v>
      </c>
      <c r="E481" s="249" t="s">
        <v>19</v>
      </c>
      <c r="F481" s="250" t="s">
        <v>992</v>
      </c>
      <c r="G481" s="248"/>
      <c r="H481" s="251">
        <v>2.3999999999999999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AT481" s="257" t="s">
        <v>152</v>
      </c>
      <c r="AU481" s="257" t="s">
        <v>83</v>
      </c>
      <c r="AV481" s="13" t="s">
        <v>85</v>
      </c>
      <c r="AW481" s="13" t="s">
        <v>37</v>
      </c>
      <c r="AX481" s="13" t="s">
        <v>76</v>
      </c>
      <c r="AY481" s="257" t="s">
        <v>141</v>
      </c>
    </row>
    <row r="482" s="14" customFormat="1">
      <c r="B482" s="258"/>
      <c r="C482" s="259"/>
      <c r="D482" s="234" t="s">
        <v>152</v>
      </c>
      <c r="E482" s="260" t="s">
        <v>19</v>
      </c>
      <c r="F482" s="261" t="s">
        <v>155</v>
      </c>
      <c r="G482" s="259"/>
      <c r="H482" s="262">
        <v>2.3999999999999999</v>
      </c>
      <c r="I482" s="263"/>
      <c r="J482" s="259"/>
      <c r="K482" s="259"/>
      <c r="L482" s="264"/>
      <c r="M482" s="265"/>
      <c r="N482" s="266"/>
      <c r="O482" s="266"/>
      <c r="P482" s="266"/>
      <c r="Q482" s="266"/>
      <c r="R482" s="266"/>
      <c r="S482" s="266"/>
      <c r="T482" s="267"/>
      <c r="AT482" s="268" t="s">
        <v>152</v>
      </c>
      <c r="AU482" s="268" t="s">
        <v>83</v>
      </c>
      <c r="AV482" s="14" t="s">
        <v>148</v>
      </c>
      <c r="AW482" s="14" t="s">
        <v>37</v>
      </c>
      <c r="AX482" s="14" t="s">
        <v>83</v>
      </c>
      <c r="AY482" s="268" t="s">
        <v>141</v>
      </c>
    </row>
    <row r="483" s="1" customFormat="1" ht="16.5" customHeight="1">
      <c r="B483" s="38"/>
      <c r="C483" s="221" t="s">
        <v>1059</v>
      </c>
      <c r="D483" s="221" t="s">
        <v>143</v>
      </c>
      <c r="E483" s="222" t="s">
        <v>1060</v>
      </c>
      <c r="F483" s="223" t="s">
        <v>1061</v>
      </c>
      <c r="G483" s="224" t="s">
        <v>932</v>
      </c>
      <c r="H483" s="225">
        <v>1.5800000000000001</v>
      </c>
      <c r="I483" s="226"/>
      <c r="J483" s="227">
        <f>ROUND(I483*H483,2)</f>
        <v>0</v>
      </c>
      <c r="K483" s="223" t="s">
        <v>296</v>
      </c>
      <c r="L483" s="43"/>
      <c r="M483" s="228" t="s">
        <v>19</v>
      </c>
      <c r="N483" s="229" t="s">
        <v>47</v>
      </c>
      <c r="O483" s="83"/>
      <c r="P483" s="230">
        <f>O483*H483</f>
        <v>0</v>
      </c>
      <c r="Q483" s="230">
        <v>0</v>
      </c>
      <c r="R483" s="230">
        <f>Q483*H483</f>
        <v>0</v>
      </c>
      <c r="S483" s="230">
        <v>0</v>
      </c>
      <c r="T483" s="231">
        <f>S483*H483</f>
        <v>0</v>
      </c>
      <c r="AR483" s="232" t="s">
        <v>148</v>
      </c>
      <c r="AT483" s="232" t="s">
        <v>143</v>
      </c>
      <c r="AU483" s="232" t="s">
        <v>83</v>
      </c>
      <c r="AY483" s="17" t="s">
        <v>141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17" t="s">
        <v>83</v>
      </c>
      <c r="BK483" s="233">
        <f>ROUND(I483*H483,2)</f>
        <v>0</v>
      </c>
      <c r="BL483" s="17" t="s">
        <v>148</v>
      </c>
      <c r="BM483" s="232" t="s">
        <v>1062</v>
      </c>
    </row>
    <row r="484" s="1" customFormat="1">
      <c r="B484" s="38"/>
      <c r="C484" s="39"/>
      <c r="D484" s="234" t="s">
        <v>150</v>
      </c>
      <c r="E484" s="39"/>
      <c r="F484" s="235" t="s">
        <v>1061</v>
      </c>
      <c r="G484" s="39"/>
      <c r="H484" s="39"/>
      <c r="I484" s="147"/>
      <c r="J484" s="39"/>
      <c r="K484" s="39"/>
      <c r="L484" s="43"/>
      <c r="M484" s="236"/>
      <c r="N484" s="83"/>
      <c r="O484" s="83"/>
      <c r="P484" s="83"/>
      <c r="Q484" s="83"/>
      <c r="R484" s="83"/>
      <c r="S484" s="83"/>
      <c r="T484" s="84"/>
      <c r="AT484" s="17" t="s">
        <v>150</v>
      </c>
      <c r="AU484" s="17" t="s">
        <v>83</v>
      </c>
    </row>
    <row r="485" s="1" customFormat="1" ht="16.5" customHeight="1">
      <c r="B485" s="38"/>
      <c r="C485" s="221" t="s">
        <v>1063</v>
      </c>
      <c r="D485" s="221" t="s">
        <v>143</v>
      </c>
      <c r="E485" s="222" t="s">
        <v>1064</v>
      </c>
      <c r="F485" s="223" t="s">
        <v>1065</v>
      </c>
      <c r="G485" s="224" t="s">
        <v>277</v>
      </c>
      <c r="H485" s="225">
        <v>1</v>
      </c>
      <c r="I485" s="226"/>
      <c r="J485" s="227">
        <f>ROUND(I485*H485,2)</f>
        <v>0</v>
      </c>
      <c r="K485" s="223" t="s">
        <v>296</v>
      </c>
      <c r="L485" s="43"/>
      <c r="M485" s="228" t="s">
        <v>19</v>
      </c>
      <c r="N485" s="229" t="s">
        <v>47</v>
      </c>
      <c r="O485" s="83"/>
      <c r="P485" s="230">
        <f>O485*H485</f>
        <v>0</v>
      </c>
      <c r="Q485" s="230">
        <v>0</v>
      </c>
      <c r="R485" s="230">
        <f>Q485*H485</f>
        <v>0</v>
      </c>
      <c r="S485" s="230">
        <v>0</v>
      </c>
      <c r="T485" s="231">
        <f>S485*H485</f>
        <v>0</v>
      </c>
      <c r="AR485" s="232" t="s">
        <v>148</v>
      </c>
      <c r="AT485" s="232" t="s">
        <v>143</v>
      </c>
      <c r="AU485" s="232" t="s">
        <v>83</v>
      </c>
      <c r="AY485" s="17" t="s">
        <v>141</v>
      </c>
      <c r="BE485" s="233">
        <f>IF(N485="základní",J485,0)</f>
        <v>0</v>
      </c>
      <c r="BF485" s="233">
        <f>IF(N485="snížená",J485,0)</f>
        <v>0</v>
      </c>
      <c r="BG485" s="233">
        <f>IF(N485="zákl. přenesená",J485,0)</f>
        <v>0</v>
      </c>
      <c r="BH485" s="233">
        <f>IF(N485="sníž. přenesená",J485,0)</f>
        <v>0</v>
      </c>
      <c r="BI485" s="233">
        <f>IF(N485="nulová",J485,0)</f>
        <v>0</v>
      </c>
      <c r="BJ485" s="17" t="s">
        <v>83</v>
      </c>
      <c r="BK485" s="233">
        <f>ROUND(I485*H485,2)</f>
        <v>0</v>
      </c>
      <c r="BL485" s="17" t="s">
        <v>148</v>
      </c>
      <c r="BM485" s="232" t="s">
        <v>1066</v>
      </c>
    </row>
    <row r="486" s="1" customFormat="1">
      <c r="B486" s="38"/>
      <c r="C486" s="39"/>
      <c r="D486" s="234" t="s">
        <v>150</v>
      </c>
      <c r="E486" s="39"/>
      <c r="F486" s="235" t="s">
        <v>1065</v>
      </c>
      <c r="G486" s="39"/>
      <c r="H486" s="39"/>
      <c r="I486" s="147"/>
      <c r="J486" s="39"/>
      <c r="K486" s="39"/>
      <c r="L486" s="43"/>
      <c r="M486" s="236"/>
      <c r="N486" s="83"/>
      <c r="O486" s="83"/>
      <c r="P486" s="83"/>
      <c r="Q486" s="83"/>
      <c r="R486" s="83"/>
      <c r="S486" s="83"/>
      <c r="T486" s="84"/>
      <c r="AT486" s="17" t="s">
        <v>150</v>
      </c>
      <c r="AU486" s="17" t="s">
        <v>83</v>
      </c>
    </row>
    <row r="487" s="1" customFormat="1" ht="16.5" customHeight="1">
      <c r="B487" s="38"/>
      <c r="C487" s="221" t="s">
        <v>1067</v>
      </c>
      <c r="D487" s="221" t="s">
        <v>143</v>
      </c>
      <c r="E487" s="222" t="s">
        <v>1068</v>
      </c>
      <c r="F487" s="223" t="s">
        <v>1069</v>
      </c>
      <c r="G487" s="224" t="s">
        <v>1070</v>
      </c>
      <c r="H487" s="225">
        <v>3</v>
      </c>
      <c r="I487" s="226"/>
      <c r="J487" s="227">
        <f>ROUND(I487*H487,2)</f>
        <v>0</v>
      </c>
      <c r="K487" s="223" t="s">
        <v>296</v>
      </c>
      <c r="L487" s="43"/>
      <c r="M487" s="228" t="s">
        <v>19</v>
      </c>
      <c r="N487" s="229" t="s">
        <v>47</v>
      </c>
      <c r="O487" s="83"/>
      <c r="P487" s="230">
        <f>O487*H487</f>
        <v>0</v>
      </c>
      <c r="Q487" s="230">
        <v>0</v>
      </c>
      <c r="R487" s="230">
        <f>Q487*H487</f>
        <v>0</v>
      </c>
      <c r="S487" s="230">
        <v>0</v>
      </c>
      <c r="T487" s="231">
        <f>S487*H487</f>
        <v>0</v>
      </c>
      <c r="AR487" s="232" t="s">
        <v>148</v>
      </c>
      <c r="AT487" s="232" t="s">
        <v>143</v>
      </c>
      <c r="AU487" s="232" t="s">
        <v>83</v>
      </c>
      <c r="AY487" s="17" t="s">
        <v>141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7" t="s">
        <v>83</v>
      </c>
      <c r="BK487" s="233">
        <f>ROUND(I487*H487,2)</f>
        <v>0</v>
      </c>
      <c r="BL487" s="17" t="s">
        <v>148</v>
      </c>
      <c r="BM487" s="232" t="s">
        <v>1071</v>
      </c>
    </row>
    <row r="488" s="1" customFormat="1">
      <c r="B488" s="38"/>
      <c r="C488" s="39"/>
      <c r="D488" s="234" t="s">
        <v>150</v>
      </c>
      <c r="E488" s="39"/>
      <c r="F488" s="235" t="s">
        <v>1069</v>
      </c>
      <c r="G488" s="39"/>
      <c r="H488" s="39"/>
      <c r="I488" s="147"/>
      <c r="J488" s="39"/>
      <c r="K488" s="39"/>
      <c r="L488" s="43"/>
      <c r="M488" s="236"/>
      <c r="N488" s="83"/>
      <c r="O488" s="83"/>
      <c r="P488" s="83"/>
      <c r="Q488" s="83"/>
      <c r="R488" s="83"/>
      <c r="S488" s="83"/>
      <c r="T488" s="84"/>
      <c r="AT488" s="17" t="s">
        <v>150</v>
      </c>
      <c r="AU488" s="17" t="s">
        <v>83</v>
      </c>
    </row>
    <row r="489" s="1" customFormat="1" ht="16.5" customHeight="1">
      <c r="B489" s="38"/>
      <c r="C489" s="221" t="s">
        <v>1072</v>
      </c>
      <c r="D489" s="221" t="s">
        <v>143</v>
      </c>
      <c r="E489" s="222" t="s">
        <v>730</v>
      </c>
      <c r="F489" s="223" t="s">
        <v>731</v>
      </c>
      <c r="G489" s="224" t="s">
        <v>732</v>
      </c>
      <c r="H489" s="286"/>
      <c r="I489" s="226"/>
      <c r="J489" s="227">
        <f>ROUND(I489*H489,2)</f>
        <v>0</v>
      </c>
      <c r="K489" s="223" t="s">
        <v>296</v>
      </c>
      <c r="L489" s="43"/>
      <c r="M489" s="228" t="s">
        <v>19</v>
      </c>
      <c r="N489" s="229" t="s">
        <v>47</v>
      </c>
      <c r="O489" s="83"/>
      <c r="P489" s="230">
        <f>O489*H489</f>
        <v>0</v>
      </c>
      <c r="Q489" s="230">
        <v>0</v>
      </c>
      <c r="R489" s="230">
        <f>Q489*H489</f>
        <v>0</v>
      </c>
      <c r="S489" s="230">
        <v>0</v>
      </c>
      <c r="T489" s="231">
        <f>S489*H489</f>
        <v>0</v>
      </c>
      <c r="AR489" s="232" t="s">
        <v>148</v>
      </c>
      <c r="AT489" s="232" t="s">
        <v>143</v>
      </c>
      <c r="AU489" s="232" t="s">
        <v>83</v>
      </c>
      <c r="AY489" s="17" t="s">
        <v>141</v>
      </c>
      <c r="BE489" s="233">
        <f>IF(N489="základní",J489,0)</f>
        <v>0</v>
      </c>
      <c r="BF489" s="233">
        <f>IF(N489="snížená",J489,0)</f>
        <v>0</v>
      </c>
      <c r="BG489" s="233">
        <f>IF(N489="zákl. přenesená",J489,0)</f>
        <v>0</v>
      </c>
      <c r="BH489" s="233">
        <f>IF(N489="sníž. přenesená",J489,0)</f>
        <v>0</v>
      </c>
      <c r="BI489" s="233">
        <f>IF(N489="nulová",J489,0)</f>
        <v>0</v>
      </c>
      <c r="BJ489" s="17" t="s">
        <v>83</v>
      </c>
      <c r="BK489" s="233">
        <f>ROUND(I489*H489,2)</f>
        <v>0</v>
      </c>
      <c r="BL489" s="17" t="s">
        <v>148</v>
      </c>
      <c r="BM489" s="232" t="s">
        <v>1073</v>
      </c>
    </row>
    <row r="490" s="1" customFormat="1">
      <c r="B490" s="38"/>
      <c r="C490" s="39"/>
      <c r="D490" s="234" t="s">
        <v>150</v>
      </c>
      <c r="E490" s="39"/>
      <c r="F490" s="235" t="s">
        <v>731</v>
      </c>
      <c r="G490" s="39"/>
      <c r="H490" s="39"/>
      <c r="I490" s="147"/>
      <c r="J490" s="39"/>
      <c r="K490" s="39"/>
      <c r="L490" s="43"/>
      <c r="M490" s="236"/>
      <c r="N490" s="83"/>
      <c r="O490" s="83"/>
      <c r="P490" s="83"/>
      <c r="Q490" s="83"/>
      <c r="R490" s="83"/>
      <c r="S490" s="83"/>
      <c r="T490" s="84"/>
      <c r="AT490" s="17" t="s">
        <v>150</v>
      </c>
      <c r="AU490" s="17" t="s">
        <v>83</v>
      </c>
    </row>
    <row r="491" s="1" customFormat="1" ht="16.5" customHeight="1">
      <c r="B491" s="38"/>
      <c r="C491" s="221" t="s">
        <v>1074</v>
      </c>
      <c r="D491" s="221" t="s">
        <v>143</v>
      </c>
      <c r="E491" s="222" t="s">
        <v>735</v>
      </c>
      <c r="F491" s="223" t="s">
        <v>736</v>
      </c>
      <c r="G491" s="224" t="s">
        <v>732</v>
      </c>
      <c r="H491" s="286"/>
      <c r="I491" s="226"/>
      <c r="J491" s="227">
        <f>ROUND(I491*H491,2)</f>
        <v>0</v>
      </c>
      <c r="K491" s="223" t="s">
        <v>296</v>
      </c>
      <c r="L491" s="43"/>
      <c r="M491" s="228" t="s">
        <v>19</v>
      </c>
      <c r="N491" s="229" t="s">
        <v>47</v>
      </c>
      <c r="O491" s="83"/>
      <c r="P491" s="230">
        <f>O491*H491</f>
        <v>0</v>
      </c>
      <c r="Q491" s="230">
        <v>0</v>
      </c>
      <c r="R491" s="230">
        <f>Q491*H491</f>
        <v>0</v>
      </c>
      <c r="S491" s="230">
        <v>0</v>
      </c>
      <c r="T491" s="231">
        <f>S491*H491</f>
        <v>0</v>
      </c>
      <c r="AR491" s="232" t="s">
        <v>148</v>
      </c>
      <c r="AT491" s="232" t="s">
        <v>143</v>
      </c>
      <c r="AU491" s="232" t="s">
        <v>83</v>
      </c>
      <c r="AY491" s="17" t="s">
        <v>141</v>
      </c>
      <c r="BE491" s="233">
        <f>IF(N491="základní",J491,0)</f>
        <v>0</v>
      </c>
      <c r="BF491" s="233">
        <f>IF(N491="snížená",J491,0)</f>
        <v>0</v>
      </c>
      <c r="BG491" s="233">
        <f>IF(N491="zákl. přenesená",J491,0)</f>
        <v>0</v>
      </c>
      <c r="BH491" s="233">
        <f>IF(N491="sníž. přenesená",J491,0)</f>
        <v>0</v>
      </c>
      <c r="BI491" s="233">
        <f>IF(N491="nulová",J491,0)</f>
        <v>0</v>
      </c>
      <c r="BJ491" s="17" t="s">
        <v>83</v>
      </c>
      <c r="BK491" s="233">
        <f>ROUND(I491*H491,2)</f>
        <v>0</v>
      </c>
      <c r="BL491" s="17" t="s">
        <v>148</v>
      </c>
      <c r="BM491" s="232" t="s">
        <v>1075</v>
      </c>
    </row>
    <row r="492" s="1" customFormat="1">
      <c r="B492" s="38"/>
      <c r="C492" s="39"/>
      <c r="D492" s="234" t="s">
        <v>150</v>
      </c>
      <c r="E492" s="39"/>
      <c r="F492" s="235" t="s">
        <v>736</v>
      </c>
      <c r="G492" s="39"/>
      <c r="H492" s="39"/>
      <c r="I492" s="147"/>
      <c r="J492" s="39"/>
      <c r="K492" s="39"/>
      <c r="L492" s="43"/>
      <c r="M492" s="236"/>
      <c r="N492" s="83"/>
      <c r="O492" s="83"/>
      <c r="P492" s="83"/>
      <c r="Q492" s="83"/>
      <c r="R492" s="83"/>
      <c r="S492" s="83"/>
      <c r="T492" s="84"/>
      <c r="AT492" s="17" t="s">
        <v>150</v>
      </c>
      <c r="AU492" s="17" t="s">
        <v>83</v>
      </c>
    </row>
    <row r="493" s="11" customFormat="1" ht="25.92" customHeight="1">
      <c r="B493" s="205"/>
      <c r="C493" s="206"/>
      <c r="D493" s="207" t="s">
        <v>75</v>
      </c>
      <c r="E493" s="208" t="s">
        <v>1076</v>
      </c>
      <c r="F493" s="208" t="s">
        <v>382</v>
      </c>
      <c r="G493" s="206"/>
      <c r="H493" s="206"/>
      <c r="I493" s="209"/>
      <c r="J493" s="210">
        <f>BK493</f>
        <v>0</v>
      </c>
      <c r="K493" s="206"/>
      <c r="L493" s="211"/>
      <c r="M493" s="212"/>
      <c r="N493" s="213"/>
      <c r="O493" s="213"/>
      <c r="P493" s="214">
        <f>SUM(P494:P497)</f>
        <v>0</v>
      </c>
      <c r="Q493" s="213"/>
      <c r="R493" s="214">
        <f>SUM(R494:R497)</f>
        <v>0</v>
      </c>
      <c r="S493" s="213"/>
      <c r="T493" s="215">
        <f>SUM(T494:T497)</f>
        <v>0</v>
      </c>
      <c r="AR493" s="216" t="s">
        <v>83</v>
      </c>
      <c r="AT493" s="217" t="s">
        <v>75</v>
      </c>
      <c r="AU493" s="217" t="s">
        <v>76</v>
      </c>
      <c r="AY493" s="216" t="s">
        <v>141</v>
      </c>
      <c r="BK493" s="218">
        <f>SUM(BK494:BK497)</f>
        <v>0</v>
      </c>
    </row>
    <row r="494" s="1" customFormat="1" ht="16.5" customHeight="1">
      <c r="B494" s="38"/>
      <c r="C494" s="221" t="s">
        <v>1077</v>
      </c>
      <c r="D494" s="221" t="s">
        <v>143</v>
      </c>
      <c r="E494" s="222" t="s">
        <v>871</v>
      </c>
      <c r="F494" s="223" t="s">
        <v>384</v>
      </c>
      <c r="G494" s="224" t="s">
        <v>732</v>
      </c>
      <c r="H494" s="286"/>
      <c r="I494" s="226"/>
      <c r="J494" s="227">
        <f>ROUND(I494*H494,2)</f>
        <v>0</v>
      </c>
      <c r="K494" s="223" t="s">
        <v>296</v>
      </c>
      <c r="L494" s="43"/>
      <c r="M494" s="228" t="s">
        <v>19</v>
      </c>
      <c r="N494" s="229" t="s">
        <v>47</v>
      </c>
      <c r="O494" s="83"/>
      <c r="P494" s="230">
        <f>O494*H494</f>
        <v>0</v>
      </c>
      <c r="Q494" s="230">
        <v>0</v>
      </c>
      <c r="R494" s="230">
        <f>Q494*H494</f>
        <v>0</v>
      </c>
      <c r="S494" s="230">
        <v>0</v>
      </c>
      <c r="T494" s="231">
        <f>S494*H494</f>
        <v>0</v>
      </c>
      <c r="AR494" s="232" t="s">
        <v>148</v>
      </c>
      <c r="AT494" s="232" t="s">
        <v>143</v>
      </c>
      <c r="AU494" s="232" t="s">
        <v>83</v>
      </c>
      <c r="AY494" s="17" t="s">
        <v>141</v>
      </c>
      <c r="BE494" s="233">
        <f>IF(N494="základní",J494,0)</f>
        <v>0</v>
      </c>
      <c r="BF494" s="233">
        <f>IF(N494="snížená",J494,0)</f>
        <v>0</v>
      </c>
      <c r="BG494" s="233">
        <f>IF(N494="zákl. přenesená",J494,0)</f>
        <v>0</v>
      </c>
      <c r="BH494" s="233">
        <f>IF(N494="sníž. přenesená",J494,0)</f>
        <v>0</v>
      </c>
      <c r="BI494" s="233">
        <f>IF(N494="nulová",J494,0)</f>
        <v>0</v>
      </c>
      <c r="BJ494" s="17" t="s">
        <v>83</v>
      </c>
      <c r="BK494" s="233">
        <f>ROUND(I494*H494,2)</f>
        <v>0</v>
      </c>
      <c r="BL494" s="17" t="s">
        <v>148</v>
      </c>
      <c r="BM494" s="232" t="s">
        <v>1078</v>
      </c>
    </row>
    <row r="495" s="1" customFormat="1">
      <c r="B495" s="38"/>
      <c r="C495" s="39"/>
      <c r="D495" s="234" t="s">
        <v>150</v>
      </c>
      <c r="E495" s="39"/>
      <c r="F495" s="235" t="s">
        <v>384</v>
      </c>
      <c r="G495" s="39"/>
      <c r="H495" s="39"/>
      <c r="I495" s="147"/>
      <c r="J495" s="39"/>
      <c r="K495" s="39"/>
      <c r="L495" s="43"/>
      <c r="M495" s="236"/>
      <c r="N495" s="83"/>
      <c r="O495" s="83"/>
      <c r="P495" s="83"/>
      <c r="Q495" s="83"/>
      <c r="R495" s="83"/>
      <c r="S495" s="83"/>
      <c r="T495" s="84"/>
      <c r="AT495" s="17" t="s">
        <v>150</v>
      </c>
      <c r="AU495" s="17" t="s">
        <v>83</v>
      </c>
    </row>
    <row r="496" s="1" customFormat="1" ht="16.5" customHeight="1">
      <c r="B496" s="38"/>
      <c r="C496" s="221" t="s">
        <v>1079</v>
      </c>
      <c r="D496" s="221" t="s">
        <v>143</v>
      </c>
      <c r="E496" s="222" t="s">
        <v>264</v>
      </c>
      <c r="F496" s="223" t="s">
        <v>1080</v>
      </c>
      <c r="G496" s="224" t="s">
        <v>732</v>
      </c>
      <c r="H496" s="286"/>
      <c r="I496" s="226"/>
      <c r="J496" s="227">
        <f>ROUND(I496*H496,2)</f>
        <v>0</v>
      </c>
      <c r="K496" s="223" t="s">
        <v>296</v>
      </c>
      <c r="L496" s="43"/>
      <c r="M496" s="228" t="s">
        <v>19</v>
      </c>
      <c r="N496" s="229" t="s">
        <v>47</v>
      </c>
      <c r="O496" s="83"/>
      <c r="P496" s="230">
        <f>O496*H496</f>
        <v>0</v>
      </c>
      <c r="Q496" s="230">
        <v>0</v>
      </c>
      <c r="R496" s="230">
        <f>Q496*H496</f>
        <v>0</v>
      </c>
      <c r="S496" s="230">
        <v>0</v>
      </c>
      <c r="T496" s="231">
        <f>S496*H496</f>
        <v>0</v>
      </c>
      <c r="AR496" s="232" t="s">
        <v>148</v>
      </c>
      <c r="AT496" s="232" t="s">
        <v>143</v>
      </c>
      <c r="AU496" s="232" t="s">
        <v>83</v>
      </c>
      <c r="AY496" s="17" t="s">
        <v>141</v>
      </c>
      <c r="BE496" s="233">
        <f>IF(N496="základní",J496,0)</f>
        <v>0</v>
      </c>
      <c r="BF496" s="233">
        <f>IF(N496="snížená",J496,0)</f>
        <v>0</v>
      </c>
      <c r="BG496" s="233">
        <f>IF(N496="zákl. přenesená",J496,0)</f>
        <v>0</v>
      </c>
      <c r="BH496" s="233">
        <f>IF(N496="sníž. přenesená",J496,0)</f>
        <v>0</v>
      </c>
      <c r="BI496" s="233">
        <f>IF(N496="nulová",J496,0)</f>
        <v>0</v>
      </c>
      <c r="BJ496" s="17" t="s">
        <v>83</v>
      </c>
      <c r="BK496" s="233">
        <f>ROUND(I496*H496,2)</f>
        <v>0</v>
      </c>
      <c r="BL496" s="17" t="s">
        <v>148</v>
      </c>
      <c r="BM496" s="232" t="s">
        <v>1081</v>
      </c>
    </row>
    <row r="497" s="1" customFormat="1">
      <c r="B497" s="38"/>
      <c r="C497" s="39"/>
      <c r="D497" s="234" t="s">
        <v>150</v>
      </c>
      <c r="E497" s="39"/>
      <c r="F497" s="235" t="s">
        <v>1080</v>
      </c>
      <c r="G497" s="39"/>
      <c r="H497" s="39"/>
      <c r="I497" s="147"/>
      <c r="J497" s="39"/>
      <c r="K497" s="39"/>
      <c r="L497" s="43"/>
      <c r="M497" s="283"/>
      <c r="N497" s="284"/>
      <c r="O497" s="284"/>
      <c r="P497" s="284"/>
      <c r="Q497" s="284"/>
      <c r="R497" s="284"/>
      <c r="S497" s="284"/>
      <c r="T497" s="285"/>
      <c r="AT497" s="17" t="s">
        <v>150</v>
      </c>
      <c r="AU497" s="17" t="s">
        <v>83</v>
      </c>
    </row>
    <row r="498" s="1" customFormat="1" ht="6.96" customHeight="1">
      <c r="B498" s="58"/>
      <c r="C498" s="59"/>
      <c r="D498" s="59"/>
      <c r="E498" s="59"/>
      <c r="F498" s="59"/>
      <c r="G498" s="59"/>
      <c r="H498" s="59"/>
      <c r="I498" s="171"/>
      <c r="J498" s="59"/>
      <c r="K498" s="59"/>
      <c r="L498" s="43"/>
    </row>
  </sheetData>
  <sheetProtection sheet="1" autoFilter="0" formatColumns="0" formatRows="0" objects="1" scenarios="1" spinCount="100000" saltValue="uXRVqpjnqE/HJcdwjK7/RlbwY9OIRD7fV8T+/r+TjG8dlpPwW/38wkkXRDXWms2KIL7W/tavN10ZnzMQE35HDg==" hashValue="z+GTbjuKgM+Qtj5YLblQs8hrf7o0sjBgPOm14rRAfuYiA9QpaiBy0oGjNTHlMO71TRcDV4XqdTEHfvEjXsKgBA==" algorithmName="SHA-512" password="CC35"/>
  <autoFilter ref="C95:K49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87" customWidth="1"/>
    <col min="2" max="2" width="1.664063" style="287" customWidth="1"/>
    <col min="3" max="4" width="5" style="287" customWidth="1"/>
    <col min="5" max="5" width="11.67" style="287" customWidth="1"/>
    <col min="6" max="6" width="9.17" style="287" customWidth="1"/>
    <col min="7" max="7" width="5" style="287" customWidth="1"/>
    <col min="8" max="8" width="77.83" style="287" customWidth="1"/>
    <col min="9" max="10" width="20" style="287" customWidth="1"/>
    <col min="11" max="11" width="1.664063" style="287" customWidth="1"/>
  </cols>
  <sheetData>
    <row r="1" ht="37.5" customHeight="1"/>
    <row r="2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5" customFormat="1" ht="45" customHeight="1">
      <c r="B3" s="291"/>
      <c r="C3" s="292" t="s">
        <v>1082</v>
      </c>
      <c r="D3" s="292"/>
      <c r="E3" s="292"/>
      <c r="F3" s="292"/>
      <c r="G3" s="292"/>
      <c r="H3" s="292"/>
      <c r="I3" s="292"/>
      <c r="J3" s="292"/>
      <c r="K3" s="293"/>
    </row>
    <row r="4" ht="25.5" customHeight="1">
      <c r="B4" s="294"/>
      <c r="C4" s="295" t="s">
        <v>1083</v>
      </c>
      <c r="D4" s="295"/>
      <c r="E4" s="295"/>
      <c r="F4" s="295"/>
      <c r="G4" s="295"/>
      <c r="H4" s="295"/>
      <c r="I4" s="295"/>
      <c r="J4" s="295"/>
      <c r="K4" s="296"/>
    </row>
    <row r="5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ht="15" customHeight="1">
      <c r="B6" s="294"/>
      <c r="C6" s="298" t="s">
        <v>1084</v>
      </c>
      <c r="D6" s="298"/>
      <c r="E6" s="298"/>
      <c r="F6" s="298"/>
      <c r="G6" s="298"/>
      <c r="H6" s="298"/>
      <c r="I6" s="298"/>
      <c r="J6" s="298"/>
      <c r="K6" s="296"/>
    </row>
    <row r="7" ht="15" customHeight="1">
      <c r="B7" s="299"/>
      <c r="C7" s="298" t="s">
        <v>1085</v>
      </c>
      <c r="D7" s="298"/>
      <c r="E7" s="298"/>
      <c r="F7" s="298"/>
      <c r="G7" s="298"/>
      <c r="H7" s="298"/>
      <c r="I7" s="298"/>
      <c r="J7" s="298"/>
      <c r="K7" s="296"/>
    </row>
    <row r="8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ht="15" customHeight="1">
      <c r="B9" s="299"/>
      <c r="C9" s="298" t="s">
        <v>1086</v>
      </c>
      <c r="D9" s="298"/>
      <c r="E9" s="298"/>
      <c r="F9" s="298"/>
      <c r="G9" s="298"/>
      <c r="H9" s="298"/>
      <c r="I9" s="298"/>
      <c r="J9" s="298"/>
      <c r="K9" s="296"/>
    </row>
    <row r="10" ht="15" customHeight="1">
      <c r="B10" s="299"/>
      <c r="C10" s="298"/>
      <c r="D10" s="298" t="s">
        <v>1087</v>
      </c>
      <c r="E10" s="298"/>
      <c r="F10" s="298"/>
      <c r="G10" s="298"/>
      <c r="H10" s="298"/>
      <c r="I10" s="298"/>
      <c r="J10" s="298"/>
      <c r="K10" s="296"/>
    </row>
    <row r="11" ht="15" customHeight="1">
      <c r="B11" s="299"/>
      <c r="C11" s="300"/>
      <c r="D11" s="298" t="s">
        <v>1088</v>
      </c>
      <c r="E11" s="298"/>
      <c r="F11" s="298"/>
      <c r="G11" s="298"/>
      <c r="H11" s="298"/>
      <c r="I11" s="298"/>
      <c r="J11" s="298"/>
      <c r="K11" s="296"/>
    </row>
    <row r="12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ht="15" customHeight="1">
      <c r="B13" s="299"/>
      <c r="C13" s="300"/>
      <c r="D13" s="301" t="s">
        <v>1089</v>
      </c>
      <c r="E13" s="298"/>
      <c r="F13" s="298"/>
      <c r="G13" s="298"/>
      <c r="H13" s="298"/>
      <c r="I13" s="298"/>
      <c r="J13" s="298"/>
      <c r="K13" s="296"/>
    </row>
    <row r="14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ht="15" customHeight="1">
      <c r="B15" s="299"/>
      <c r="C15" s="300"/>
      <c r="D15" s="298" t="s">
        <v>1090</v>
      </c>
      <c r="E15" s="298"/>
      <c r="F15" s="298"/>
      <c r="G15" s="298"/>
      <c r="H15" s="298"/>
      <c r="I15" s="298"/>
      <c r="J15" s="298"/>
      <c r="K15" s="296"/>
    </row>
    <row r="16" ht="15" customHeight="1">
      <c r="B16" s="299"/>
      <c r="C16" s="300"/>
      <c r="D16" s="298" t="s">
        <v>1091</v>
      </c>
      <c r="E16" s="298"/>
      <c r="F16" s="298"/>
      <c r="G16" s="298"/>
      <c r="H16" s="298"/>
      <c r="I16" s="298"/>
      <c r="J16" s="298"/>
      <c r="K16" s="296"/>
    </row>
    <row r="17" ht="15" customHeight="1">
      <c r="B17" s="299"/>
      <c r="C17" s="300"/>
      <c r="D17" s="298" t="s">
        <v>1092</v>
      </c>
      <c r="E17" s="298"/>
      <c r="F17" s="298"/>
      <c r="G17" s="298"/>
      <c r="H17" s="298"/>
      <c r="I17" s="298"/>
      <c r="J17" s="298"/>
      <c r="K17" s="296"/>
    </row>
    <row r="18" ht="15" customHeight="1">
      <c r="B18" s="299"/>
      <c r="C18" s="300"/>
      <c r="D18" s="300"/>
      <c r="E18" s="302" t="s">
        <v>82</v>
      </c>
      <c r="F18" s="298" t="s">
        <v>1093</v>
      </c>
      <c r="G18" s="298"/>
      <c r="H18" s="298"/>
      <c r="I18" s="298"/>
      <c r="J18" s="298"/>
      <c r="K18" s="296"/>
    </row>
    <row r="19" ht="15" customHeight="1">
      <c r="B19" s="299"/>
      <c r="C19" s="300"/>
      <c r="D19" s="300"/>
      <c r="E19" s="302" t="s">
        <v>1094</v>
      </c>
      <c r="F19" s="298" t="s">
        <v>1095</v>
      </c>
      <c r="G19" s="298"/>
      <c r="H19" s="298"/>
      <c r="I19" s="298"/>
      <c r="J19" s="298"/>
      <c r="K19" s="296"/>
    </row>
    <row r="20" ht="15" customHeight="1">
      <c r="B20" s="299"/>
      <c r="C20" s="300"/>
      <c r="D20" s="300"/>
      <c r="E20" s="302" t="s">
        <v>1096</v>
      </c>
      <c r="F20" s="298" t="s">
        <v>1097</v>
      </c>
      <c r="G20" s="298"/>
      <c r="H20" s="298"/>
      <c r="I20" s="298"/>
      <c r="J20" s="298"/>
      <c r="K20" s="296"/>
    </row>
    <row r="21" ht="15" customHeight="1">
      <c r="B21" s="299"/>
      <c r="C21" s="300"/>
      <c r="D21" s="300"/>
      <c r="E21" s="302" t="s">
        <v>1098</v>
      </c>
      <c r="F21" s="298" t="s">
        <v>1099</v>
      </c>
      <c r="G21" s="298"/>
      <c r="H21" s="298"/>
      <c r="I21" s="298"/>
      <c r="J21" s="298"/>
      <c r="K21" s="296"/>
    </row>
    <row r="22" ht="15" customHeight="1">
      <c r="B22" s="299"/>
      <c r="C22" s="300"/>
      <c r="D22" s="300"/>
      <c r="E22" s="302" t="s">
        <v>1100</v>
      </c>
      <c r="F22" s="298" t="s">
        <v>1101</v>
      </c>
      <c r="G22" s="298"/>
      <c r="H22" s="298"/>
      <c r="I22" s="298"/>
      <c r="J22" s="298"/>
      <c r="K22" s="296"/>
    </row>
    <row r="23" ht="15" customHeight="1">
      <c r="B23" s="299"/>
      <c r="C23" s="300"/>
      <c r="D23" s="300"/>
      <c r="E23" s="302" t="s">
        <v>88</v>
      </c>
      <c r="F23" s="298" t="s">
        <v>1102</v>
      </c>
      <c r="G23" s="298"/>
      <c r="H23" s="298"/>
      <c r="I23" s="298"/>
      <c r="J23" s="298"/>
      <c r="K23" s="296"/>
    </row>
    <row r="24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ht="15" customHeight="1">
      <c r="B25" s="299"/>
      <c r="C25" s="298" t="s">
        <v>1103</v>
      </c>
      <c r="D25" s="298"/>
      <c r="E25" s="298"/>
      <c r="F25" s="298"/>
      <c r="G25" s="298"/>
      <c r="H25" s="298"/>
      <c r="I25" s="298"/>
      <c r="J25" s="298"/>
      <c r="K25" s="296"/>
    </row>
    <row r="26" ht="15" customHeight="1">
      <c r="B26" s="299"/>
      <c r="C26" s="298" t="s">
        <v>1104</v>
      </c>
      <c r="D26" s="298"/>
      <c r="E26" s="298"/>
      <c r="F26" s="298"/>
      <c r="G26" s="298"/>
      <c r="H26" s="298"/>
      <c r="I26" s="298"/>
      <c r="J26" s="298"/>
      <c r="K26" s="296"/>
    </row>
    <row r="27" ht="15" customHeight="1">
      <c r="B27" s="299"/>
      <c r="C27" s="298"/>
      <c r="D27" s="298" t="s">
        <v>1105</v>
      </c>
      <c r="E27" s="298"/>
      <c r="F27" s="298"/>
      <c r="G27" s="298"/>
      <c r="H27" s="298"/>
      <c r="I27" s="298"/>
      <c r="J27" s="298"/>
      <c r="K27" s="296"/>
    </row>
    <row r="28" ht="15" customHeight="1">
      <c r="B28" s="299"/>
      <c r="C28" s="300"/>
      <c r="D28" s="298" t="s">
        <v>1106</v>
      </c>
      <c r="E28" s="298"/>
      <c r="F28" s="298"/>
      <c r="G28" s="298"/>
      <c r="H28" s="298"/>
      <c r="I28" s="298"/>
      <c r="J28" s="298"/>
      <c r="K28" s="296"/>
    </row>
    <row r="29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ht="15" customHeight="1">
      <c r="B30" s="299"/>
      <c r="C30" s="300"/>
      <c r="D30" s="298" t="s">
        <v>1107</v>
      </c>
      <c r="E30" s="298"/>
      <c r="F30" s="298"/>
      <c r="G30" s="298"/>
      <c r="H30" s="298"/>
      <c r="I30" s="298"/>
      <c r="J30" s="298"/>
      <c r="K30" s="296"/>
    </row>
    <row r="31" ht="15" customHeight="1">
      <c r="B31" s="299"/>
      <c r="C31" s="300"/>
      <c r="D31" s="298" t="s">
        <v>1108</v>
      </c>
      <c r="E31" s="298"/>
      <c r="F31" s="298"/>
      <c r="G31" s="298"/>
      <c r="H31" s="298"/>
      <c r="I31" s="298"/>
      <c r="J31" s="298"/>
      <c r="K31" s="296"/>
    </row>
    <row r="32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ht="15" customHeight="1">
      <c r="B33" s="299"/>
      <c r="C33" s="300"/>
      <c r="D33" s="298" t="s">
        <v>1109</v>
      </c>
      <c r="E33" s="298"/>
      <c r="F33" s="298"/>
      <c r="G33" s="298"/>
      <c r="H33" s="298"/>
      <c r="I33" s="298"/>
      <c r="J33" s="298"/>
      <c r="K33" s="296"/>
    </row>
    <row r="34" ht="15" customHeight="1">
      <c r="B34" s="299"/>
      <c r="C34" s="300"/>
      <c r="D34" s="298" t="s">
        <v>1110</v>
      </c>
      <c r="E34" s="298"/>
      <c r="F34" s="298"/>
      <c r="G34" s="298"/>
      <c r="H34" s="298"/>
      <c r="I34" s="298"/>
      <c r="J34" s="298"/>
      <c r="K34" s="296"/>
    </row>
    <row r="35" ht="15" customHeight="1">
      <c r="B35" s="299"/>
      <c r="C35" s="300"/>
      <c r="D35" s="298" t="s">
        <v>1111</v>
      </c>
      <c r="E35" s="298"/>
      <c r="F35" s="298"/>
      <c r="G35" s="298"/>
      <c r="H35" s="298"/>
      <c r="I35" s="298"/>
      <c r="J35" s="298"/>
      <c r="K35" s="296"/>
    </row>
    <row r="36" ht="15" customHeight="1">
      <c r="B36" s="299"/>
      <c r="C36" s="300"/>
      <c r="D36" s="298"/>
      <c r="E36" s="301" t="s">
        <v>127</v>
      </c>
      <c r="F36" s="298"/>
      <c r="G36" s="298" t="s">
        <v>1112</v>
      </c>
      <c r="H36" s="298"/>
      <c r="I36" s="298"/>
      <c r="J36" s="298"/>
      <c r="K36" s="296"/>
    </row>
    <row r="37" ht="30.75" customHeight="1">
      <c r="B37" s="299"/>
      <c r="C37" s="300"/>
      <c r="D37" s="298"/>
      <c r="E37" s="301" t="s">
        <v>1113</v>
      </c>
      <c r="F37" s="298"/>
      <c r="G37" s="298" t="s">
        <v>1114</v>
      </c>
      <c r="H37" s="298"/>
      <c r="I37" s="298"/>
      <c r="J37" s="298"/>
      <c r="K37" s="296"/>
    </row>
    <row r="38" ht="15" customHeight="1">
      <c r="B38" s="299"/>
      <c r="C38" s="300"/>
      <c r="D38" s="298"/>
      <c r="E38" s="301" t="s">
        <v>57</v>
      </c>
      <c r="F38" s="298"/>
      <c r="G38" s="298" t="s">
        <v>1115</v>
      </c>
      <c r="H38" s="298"/>
      <c r="I38" s="298"/>
      <c r="J38" s="298"/>
      <c r="K38" s="296"/>
    </row>
    <row r="39" ht="15" customHeight="1">
      <c r="B39" s="299"/>
      <c r="C39" s="300"/>
      <c r="D39" s="298"/>
      <c r="E39" s="301" t="s">
        <v>58</v>
      </c>
      <c r="F39" s="298"/>
      <c r="G39" s="298" t="s">
        <v>1116</v>
      </c>
      <c r="H39" s="298"/>
      <c r="I39" s="298"/>
      <c r="J39" s="298"/>
      <c r="K39" s="296"/>
    </row>
    <row r="40" ht="15" customHeight="1">
      <c r="B40" s="299"/>
      <c r="C40" s="300"/>
      <c r="D40" s="298"/>
      <c r="E40" s="301" t="s">
        <v>128</v>
      </c>
      <c r="F40" s="298"/>
      <c r="G40" s="298" t="s">
        <v>1117</v>
      </c>
      <c r="H40" s="298"/>
      <c r="I40" s="298"/>
      <c r="J40" s="298"/>
      <c r="K40" s="296"/>
    </row>
    <row r="41" ht="15" customHeight="1">
      <c r="B41" s="299"/>
      <c r="C41" s="300"/>
      <c r="D41" s="298"/>
      <c r="E41" s="301" t="s">
        <v>129</v>
      </c>
      <c r="F41" s="298"/>
      <c r="G41" s="298" t="s">
        <v>1118</v>
      </c>
      <c r="H41" s="298"/>
      <c r="I41" s="298"/>
      <c r="J41" s="298"/>
      <c r="K41" s="296"/>
    </row>
    <row r="42" ht="15" customHeight="1">
      <c r="B42" s="299"/>
      <c r="C42" s="300"/>
      <c r="D42" s="298"/>
      <c r="E42" s="301" t="s">
        <v>1119</v>
      </c>
      <c r="F42" s="298"/>
      <c r="G42" s="298" t="s">
        <v>1120</v>
      </c>
      <c r="H42" s="298"/>
      <c r="I42" s="298"/>
      <c r="J42" s="298"/>
      <c r="K42" s="296"/>
    </row>
    <row r="43" ht="15" customHeight="1">
      <c r="B43" s="299"/>
      <c r="C43" s="300"/>
      <c r="D43" s="298"/>
      <c r="E43" s="301"/>
      <c r="F43" s="298"/>
      <c r="G43" s="298" t="s">
        <v>1121</v>
      </c>
      <c r="H43" s="298"/>
      <c r="I43" s="298"/>
      <c r="J43" s="298"/>
      <c r="K43" s="296"/>
    </row>
    <row r="44" ht="15" customHeight="1">
      <c r="B44" s="299"/>
      <c r="C44" s="300"/>
      <c r="D44" s="298"/>
      <c r="E44" s="301" t="s">
        <v>1122</v>
      </c>
      <c r="F44" s="298"/>
      <c r="G44" s="298" t="s">
        <v>1123</v>
      </c>
      <c r="H44" s="298"/>
      <c r="I44" s="298"/>
      <c r="J44" s="298"/>
      <c r="K44" s="296"/>
    </row>
    <row r="45" ht="15" customHeight="1">
      <c r="B45" s="299"/>
      <c r="C45" s="300"/>
      <c r="D45" s="298"/>
      <c r="E45" s="301" t="s">
        <v>131</v>
      </c>
      <c r="F45" s="298"/>
      <c r="G45" s="298" t="s">
        <v>1124</v>
      </c>
      <c r="H45" s="298"/>
      <c r="I45" s="298"/>
      <c r="J45" s="298"/>
      <c r="K45" s="296"/>
    </row>
    <row r="46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ht="15" customHeight="1">
      <c r="B47" s="299"/>
      <c r="C47" s="300"/>
      <c r="D47" s="298" t="s">
        <v>1125</v>
      </c>
      <c r="E47" s="298"/>
      <c r="F47" s="298"/>
      <c r="G47" s="298"/>
      <c r="H47" s="298"/>
      <c r="I47" s="298"/>
      <c r="J47" s="298"/>
      <c r="K47" s="296"/>
    </row>
    <row r="48" ht="15" customHeight="1">
      <c r="B48" s="299"/>
      <c r="C48" s="300"/>
      <c r="D48" s="300"/>
      <c r="E48" s="298" t="s">
        <v>1126</v>
      </c>
      <c r="F48" s="298"/>
      <c r="G48" s="298"/>
      <c r="H48" s="298"/>
      <c r="I48" s="298"/>
      <c r="J48" s="298"/>
      <c r="K48" s="296"/>
    </row>
    <row r="49" ht="15" customHeight="1">
      <c r="B49" s="299"/>
      <c r="C49" s="300"/>
      <c r="D49" s="300"/>
      <c r="E49" s="298" t="s">
        <v>1127</v>
      </c>
      <c r="F49" s="298"/>
      <c r="G49" s="298"/>
      <c r="H49" s="298"/>
      <c r="I49" s="298"/>
      <c r="J49" s="298"/>
      <c r="K49" s="296"/>
    </row>
    <row r="50" ht="15" customHeight="1">
      <c r="B50" s="299"/>
      <c r="C50" s="300"/>
      <c r="D50" s="300"/>
      <c r="E50" s="298" t="s">
        <v>1128</v>
      </c>
      <c r="F50" s="298"/>
      <c r="G50" s="298"/>
      <c r="H50" s="298"/>
      <c r="I50" s="298"/>
      <c r="J50" s="298"/>
      <c r="K50" s="296"/>
    </row>
    <row r="51" ht="15" customHeight="1">
      <c r="B51" s="299"/>
      <c r="C51" s="300"/>
      <c r="D51" s="298" t="s">
        <v>1129</v>
      </c>
      <c r="E51" s="298"/>
      <c r="F51" s="298"/>
      <c r="G51" s="298"/>
      <c r="H51" s="298"/>
      <c r="I51" s="298"/>
      <c r="J51" s="298"/>
      <c r="K51" s="296"/>
    </row>
    <row r="52" ht="25.5" customHeight="1">
      <c r="B52" s="294"/>
      <c r="C52" s="295" t="s">
        <v>1130</v>
      </c>
      <c r="D52" s="295"/>
      <c r="E52" s="295"/>
      <c r="F52" s="295"/>
      <c r="G52" s="295"/>
      <c r="H52" s="295"/>
      <c r="I52" s="295"/>
      <c r="J52" s="295"/>
      <c r="K52" s="296"/>
    </row>
    <row r="53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ht="15" customHeight="1">
      <c r="B54" s="294"/>
      <c r="C54" s="298" t="s">
        <v>1131</v>
      </c>
      <c r="D54" s="298"/>
      <c r="E54" s="298"/>
      <c r="F54" s="298"/>
      <c r="G54" s="298"/>
      <c r="H54" s="298"/>
      <c r="I54" s="298"/>
      <c r="J54" s="298"/>
      <c r="K54" s="296"/>
    </row>
    <row r="55" ht="15" customHeight="1">
      <c r="B55" s="294"/>
      <c r="C55" s="298" t="s">
        <v>1132</v>
      </c>
      <c r="D55" s="298"/>
      <c r="E55" s="298"/>
      <c r="F55" s="298"/>
      <c r="G55" s="298"/>
      <c r="H55" s="298"/>
      <c r="I55" s="298"/>
      <c r="J55" s="298"/>
      <c r="K55" s="296"/>
    </row>
    <row r="56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ht="15" customHeight="1">
      <c r="B57" s="294"/>
      <c r="C57" s="298" t="s">
        <v>1133</v>
      </c>
      <c r="D57" s="298"/>
      <c r="E57" s="298"/>
      <c r="F57" s="298"/>
      <c r="G57" s="298"/>
      <c r="H57" s="298"/>
      <c r="I57" s="298"/>
      <c r="J57" s="298"/>
      <c r="K57" s="296"/>
    </row>
    <row r="58" ht="15" customHeight="1">
      <c r="B58" s="294"/>
      <c r="C58" s="300"/>
      <c r="D58" s="298" t="s">
        <v>1134</v>
      </c>
      <c r="E58" s="298"/>
      <c r="F58" s="298"/>
      <c r="G58" s="298"/>
      <c r="H58" s="298"/>
      <c r="I58" s="298"/>
      <c r="J58" s="298"/>
      <c r="K58" s="296"/>
    </row>
    <row r="59" ht="15" customHeight="1">
      <c r="B59" s="294"/>
      <c r="C59" s="300"/>
      <c r="D59" s="298" t="s">
        <v>1135</v>
      </c>
      <c r="E59" s="298"/>
      <c r="F59" s="298"/>
      <c r="G59" s="298"/>
      <c r="H59" s="298"/>
      <c r="I59" s="298"/>
      <c r="J59" s="298"/>
      <c r="K59" s="296"/>
    </row>
    <row r="60" ht="15" customHeight="1">
      <c r="B60" s="294"/>
      <c r="C60" s="300"/>
      <c r="D60" s="298" t="s">
        <v>1136</v>
      </c>
      <c r="E60" s="298"/>
      <c r="F60" s="298"/>
      <c r="G60" s="298"/>
      <c r="H60" s="298"/>
      <c r="I60" s="298"/>
      <c r="J60" s="298"/>
      <c r="K60" s="296"/>
    </row>
    <row r="61" ht="15" customHeight="1">
      <c r="B61" s="294"/>
      <c r="C61" s="300"/>
      <c r="D61" s="298" t="s">
        <v>1137</v>
      </c>
      <c r="E61" s="298"/>
      <c r="F61" s="298"/>
      <c r="G61" s="298"/>
      <c r="H61" s="298"/>
      <c r="I61" s="298"/>
      <c r="J61" s="298"/>
      <c r="K61" s="296"/>
    </row>
    <row r="62" ht="15" customHeight="1">
      <c r="B62" s="294"/>
      <c r="C62" s="300"/>
      <c r="D62" s="303" t="s">
        <v>1138</v>
      </c>
      <c r="E62" s="303"/>
      <c r="F62" s="303"/>
      <c r="G62" s="303"/>
      <c r="H62" s="303"/>
      <c r="I62" s="303"/>
      <c r="J62" s="303"/>
      <c r="K62" s="296"/>
    </row>
    <row r="63" ht="15" customHeight="1">
      <c r="B63" s="294"/>
      <c r="C63" s="300"/>
      <c r="D63" s="298" t="s">
        <v>1139</v>
      </c>
      <c r="E63" s="298"/>
      <c r="F63" s="298"/>
      <c r="G63" s="298"/>
      <c r="H63" s="298"/>
      <c r="I63" s="298"/>
      <c r="J63" s="298"/>
      <c r="K63" s="296"/>
    </row>
    <row r="64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ht="15" customHeight="1">
      <c r="B65" s="294"/>
      <c r="C65" s="300"/>
      <c r="D65" s="298" t="s">
        <v>1140</v>
      </c>
      <c r="E65" s="298"/>
      <c r="F65" s="298"/>
      <c r="G65" s="298"/>
      <c r="H65" s="298"/>
      <c r="I65" s="298"/>
      <c r="J65" s="298"/>
      <c r="K65" s="296"/>
    </row>
    <row r="66" ht="15" customHeight="1">
      <c r="B66" s="294"/>
      <c r="C66" s="300"/>
      <c r="D66" s="303" t="s">
        <v>1141</v>
      </c>
      <c r="E66" s="303"/>
      <c r="F66" s="303"/>
      <c r="G66" s="303"/>
      <c r="H66" s="303"/>
      <c r="I66" s="303"/>
      <c r="J66" s="303"/>
      <c r="K66" s="296"/>
    </row>
    <row r="67" ht="15" customHeight="1">
      <c r="B67" s="294"/>
      <c r="C67" s="300"/>
      <c r="D67" s="298" t="s">
        <v>1142</v>
      </c>
      <c r="E67" s="298"/>
      <c r="F67" s="298"/>
      <c r="G67" s="298"/>
      <c r="H67" s="298"/>
      <c r="I67" s="298"/>
      <c r="J67" s="298"/>
      <c r="K67" s="296"/>
    </row>
    <row r="68" ht="15" customHeight="1">
      <c r="B68" s="294"/>
      <c r="C68" s="300"/>
      <c r="D68" s="298" t="s">
        <v>1143</v>
      </c>
      <c r="E68" s="298"/>
      <c r="F68" s="298"/>
      <c r="G68" s="298"/>
      <c r="H68" s="298"/>
      <c r="I68" s="298"/>
      <c r="J68" s="298"/>
      <c r="K68" s="296"/>
    </row>
    <row r="69" ht="15" customHeight="1">
      <c r="B69" s="294"/>
      <c r="C69" s="300"/>
      <c r="D69" s="298" t="s">
        <v>1144</v>
      </c>
      <c r="E69" s="298"/>
      <c r="F69" s="298"/>
      <c r="G69" s="298"/>
      <c r="H69" s="298"/>
      <c r="I69" s="298"/>
      <c r="J69" s="298"/>
      <c r="K69" s="296"/>
    </row>
    <row r="70" ht="15" customHeight="1">
      <c r="B70" s="294"/>
      <c r="C70" s="300"/>
      <c r="D70" s="298" t="s">
        <v>1145</v>
      </c>
      <c r="E70" s="298"/>
      <c r="F70" s="298"/>
      <c r="G70" s="298"/>
      <c r="H70" s="298"/>
      <c r="I70" s="298"/>
      <c r="J70" s="298"/>
      <c r="K70" s="296"/>
    </row>
    <row r="7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ht="45" customHeight="1">
      <c r="B75" s="313"/>
      <c r="C75" s="314" t="s">
        <v>1146</v>
      </c>
      <c r="D75" s="314"/>
      <c r="E75" s="314"/>
      <c r="F75" s="314"/>
      <c r="G75" s="314"/>
      <c r="H75" s="314"/>
      <c r="I75" s="314"/>
      <c r="J75" s="314"/>
      <c r="K75" s="315"/>
    </row>
    <row r="76" ht="17.25" customHeight="1">
      <c r="B76" s="313"/>
      <c r="C76" s="316" t="s">
        <v>1147</v>
      </c>
      <c r="D76" s="316"/>
      <c r="E76" s="316"/>
      <c r="F76" s="316" t="s">
        <v>1148</v>
      </c>
      <c r="G76" s="317"/>
      <c r="H76" s="316" t="s">
        <v>58</v>
      </c>
      <c r="I76" s="316" t="s">
        <v>61</v>
      </c>
      <c r="J76" s="316" t="s">
        <v>1149</v>
      </c>
      <c r="K76" s="315"/>
    </row>
    <row r="77" ht="17.25" customHeight="1">
      <c r="B77" s="313"/>
      <c r="C77" s="318" t="s">
        <v>1150</v>
      </c>
      <c r="D77" s="318"/>
      <c r="E77" s="318"/>
      <c r="F77" s="319" t="s">
        <v>1151</v>
      </c>
      <c r="G77" s="320"/>
      <c r="H77" s="318"/>
      <c r="I77" s="318"/>
      <c r="J77" s="318" t="s">
        <v>1152</v>
      </c>
      <c r="K77" s="315"/>
    </row>
    <row r="78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ht="15" customHeight="1">
      <c r="B79" s="313"/>
      <c r="C79" s="301" t="s">
        <v>57</v>
      </c>
      <c r="D79" s="321"/>
      <c r="E79" s="321"/>
      <c r="F79" s="323" t="s">
        <v>1153</v>
      </c>
      <c r="G79" s="322"/>
      <c r="H79" s="301" t="s">
        <v>1154</v>
      </c>
      <c r="I79" s="301" t="s">
        <v>1155</v>
      </c>
      <c r="J79" s="301">
        <v>20</v>
      </c>
      <c r="K79" s="315"/>
    </row>
    <row r="80" ht="15" customHeight="1">
      <c r="B80" s="313"/>
      <c r="C80" s="301" t="s">
        <v>1156</v>
      </c>
      <c r="D80" s="301"/>
      <c r="E80" s="301"/>
      <c r="F80" s="323" t="s">
        <v>1153</v>
      </c>
      <c r="G80" s="322"/>
      <c r="H80" s="301" t="s">
        <v>1157</v>
      </c>
      <c r="I80" s="301" t="s">
        <v>1155</v>
      </c>
      <c r="J80" s="301">
        <v>120</v>
      </c>
      <c r="K80" s="315"/>
    </row>
    <row r="81" ht="15" customHeight="1">
      <c r="B81" s="324"/>
      <c r="C81" s="301" t="s">
        <v>1158</v>
      </c>
      <c r="D81" s="301"/>
      <c r="E81" s="301"/>
      <c r="F81" s="323" t="s">
        <v>1159</v>
      </c>
      <c r="G81" s="322"/>
      <c r="H81" s="301" t="s">
        <v>1160</v>
      </c>
      <c r="I81" s="301" t="s">
        <v>1155</v>
      </c>
      <c r="J81" s="301">
        <v>50</v>
      </c>
      <c r="K81" s="315"/>
    </row>
    <row r="82" ht="15" customHeight="1">
      <c r="B82" s="324"/>
      <c r="C82" s="301" t="s">
        <v>1161</v>
      </c>
      <c r="D82" s="301"/>
      <c r="E82" s="301"/>
      <c r="F82" s="323" t="s">
        <v>1153</v>
      </c>
      <c r="G82" s="322"/>
      <c r="H82" s="301" t="s">
        <v>1162</v>
      </c>
      <c r="I82" s="301" t="s">
        <v>1163</v>
      </c>
      <c r="J82" s="301"/>
      <c r="K82" s="315"/>
    </row>
    <row r="83" ht="15" customHeight="1">
      <c r="B83" s="324"/>
      <c r="C83" s="325" t="s">
        <v>1164</v>
      </c>
      <c r="D83" s="325"/>
      <c r="E83" s="325"/>
      <c r="F83" s="326" t="s">
        <v>1159</v>
      </c>
      <c r="G83" s="325"/>
      <c r="H83" s="325" t="s">
        <v>1165</v>
      </c>
      <c r="I83" s="325" t="s">
        <v>1155</v>
      </c>
      <c r="J83" s="325">
        <v>15</v>
      </c>
      <c r="K83" s="315"/>
    </row>
    <row r="84" ht="15" customHeight="1">
      <c r="B84" s="324"/>
      <c r="C84" s="325" t="s">
        <v>1166</v>
      </c>
      <c r="D84" s="325"/>
      <c r="E84" s="325"/>
      <c r="F84" s="326" t="s">
        <v>1159</v>
      </c>
      <c r="G84" s="325"/>
      <c r="H84" s="325" t="s">
        <v>1167</v>
      </c>
      <c r="I84" s="325" t="s">
        <v>1155</v>
      </c>
      <c r="J84" s="325">
        <v>15</v>
      </c>
      <c r="K84" s="315"/>
    </row>
    <row r="85" ht="15" customHeight="1">
      <c r="B85" s="324"/>
      <c r="C85" s="325" t="s">
        <v>1168</v>
      </c>
      <c r="D85" s="325"/>
      <c r="E85" s="325"/>
      <c r="F85" s="326" t="s">
        <v>1159</v>
      </c>
      <c r="G85" s="325"/>
      <c r="H85" s="325" t="s">
        <v>1169</v>
      </c>
      <c r="I85" s="325" t="s">
        <v>1155</v>
      </c>
      <c r="J85" s="325">
        <v>20</v>
      </c>
      <c r="K85" s="315"/>
    </row>
    <row r="86" ht="15" customHeight="1">
      <c r="B86" s="324"/>
      <c r="C86" s="325" t="s">
        <v>1170</v>
      </c>
      <c r="D86" s="325"/>
      <c r="E86" s="325"/>
      <c r="F86" s="326" t="s">
        <v>1159</v>
      </c>
      <c r="G86" s="325"/>
      <c r="H86" s="325" t="s">
        <v>1171</v>
      </c>
      <c r="I86" s="325" t="s">
        <v>1155</v>
      </c>
      <c r="J86" s="325">
        <v>20</v>
      </c>
      <c r="K86" s="315"/>
    </row>
    <row r="87" ht="15" customHeight="1">
      <c r="B87" s="324"/>
      <c r="C87" s="301" t="s">
        <v>1172</v>
      </c>
      <c r="D87" s="301"/>
      <c r="E87" s="301"/>
      <c r="F87" s="323" t="s">
        <v>1159</v>
      </c>
      <c r="G87" s="322"/>
      <c r="H87" s="301" t="s">
        <v>1173</v>
      </c>
      <c r="I87" s="301" t="s">
        <v>1155</v>
      </c>
      <c r="J87" s="301">
        <v>50</v>
      </c>
      <c r="K87" s="315"/>
    </row>
    <row r="88" ht="15" customHeight="1">
      <c r="B88" s="324"/>
      <c r="C88" s="301" t="s">
        <v>1174</v>
      </c>
      <c r="D88" s="301"/>
      <c r="E88" s="301"/>
      <c r="F88" s="323" t="s">
        <v>1159</v>
      </c>
      <c r="G88" s="322"/>
      <c r="H88" s="301" t="s">
        <v>1175</v>
      </c>
      <c r="I88" s="301" t="s">
        <v>1155</v>
      </c>
      <c r="J88" s="301">
        <v>20</v>
      </c>
      <c r="K88" s="315"/>
    </row>
    <row r="89" ht="15" customHeight="1">
      <c r="B89" s="324"/>
      <c r="C89" s="301" t="s">
        <v>1176</v>
      </c>
      <c r="D89" s="301"/>
      <c r="E89" s="301"/>
      <c r="F89" s="323" t="s">
        <v>1159</v>
      </c>
      <c r="G89" s="322"/>
      <c r="H89" s="301" t="s">
        <v>1177</v>
      </c>
      <c r="I89" s="301" t="s">
        <v>1155</v>
      </c>
      <c r="J89" s="301">
        <v>20</v>
      </c>
      <c r="K89" s="315"/>
    </row>
    <row r="90" ht="15" customHeight="1">
      <c r="B90" s="324"/>
      <c r="C90" s="301" t="s">
        <v>1178</v>
      </c>
      <c r="D90" s="301"/>
      <c r="E90" s="301"/>
      <c r="F90" s="323" t="s">
        <v>1159</v>
      </c>
      <c r="G90" s="322"/>
      <c r="H90" s="301" t="s">
        <v>1179</v>
      </c>
      <c r="I90" s="301" t="s">
        <v>1155</v>
      </c>
      <c r="J90" s="301">
        <v>50</v>
      </c>
      <c r="K90" s="315"/>
    </row>
    <row r="91" ht="15" customHeight="1">
      <c r="B91" s="324"/>
      <c r="C91" s="301" t="s">
        <v>1180</v>
      </c>
      <c r="D91" s="301"/>
      <c r="E91" s="301"/>
      <c r="F91" s="323" t="s">
        <v>1159</v>
      </c>
      <c r="G91" s="322"/>
      <c r="H91" s="301" t="s">
        <v>1180</v>
      </c>
      <c r="I91" s="301" t="s">
        <v>1155</v>
      </c>
      <c r="J91" s="301">
        <v>50</v>
      </c>
      <c r="K91" s="315"/>
    </row>
    <row r="92" ht="15" customHeight="1">
      <c r="B92" s="324"/>
      <c r="C92" s="301" t="s">
        <v>1181</v>
      </c>
      <c r="D92" s="301"/>
      <c r="E92" s="301"/>
      <c r="F92" s="323" t="s">
        <v>1159</v>
      </c>
      <c r="G92" s="322"/>
      <c r="H92" s="301" t="s">
        <v>1182</v>
      </c>
      <c r="I92" s="301" t="s">
        <v>1155</v>
      </c>
      <c r="J92" s="301">
        <v>255</v>
      </c>
      <c r="K92" s="315"/>
    </row>
    <row r="93" ht="15" customHeight="1">
      <c r="B93" s="324"/>
      <c r="C93" s="301" t="s">
        <v>1183</v>
      </c>
      <c r="D93" s="301"/>
      <c r="E93" s="301"/>
      <c r="F93" s="323" t="s">
        <v>1153</v>
      </c>
      <c r="G93" s="322"/>
      <c r="H93" s="301" t="s">
        <v>1184</v>
      </c>
      <c r="I93" s="301" t="s">
        <v>1185</v>
      </c>
      <c r="J93" s="301"/>
      <c r="K93" s="315"/>
    </row>
    <row r="94" ht="15" customHeight="1">
      <c r="B94" s="324"/>
      <c r="C94" s="301" t="s">
        <v>1186</v>
      </c>
      <c r="D94" s="301"/>
      <c r="E94" s="301"/>
      <c r="F94" s="323" t="s">
        <v>1153</v>
      </c>
      <c r="G94" s="322"/>
      <c r="H94" s="301" t="s">
        <v>1187</v>
      </c>
      <c r="I94" s="301" t="s">
        <v>1188</v>
      </c>
      <c r="J94" s="301"/>
      <c r="K94" s="315"/>
    </row>
    <row r="95" ht="15" customHeight="1">
      <c r="B95" s="324"/>
      <c r="C95" s="301" t="s">
        <v>1189</v>
      </c>
      <c r="D95" s="301"/>
      <c r="E95" s="301"/>
      <c r="F95" s="323" t="s">
        <v>1153</v>
      </c>
      <c r="G95" s="322"/>
      <c r="H95" s="301" t="s">
        <v>1189</v>
      </c>
      <c r="I95" s="301" t="s">
        <v>1188</v>
      </c>
      <c r="J95" s="301"/>
      <c r="K95" s="315"/>
    </row>
    <row r="96" ht="15" customHeight="1">
      <c r="B96" s="324"/>
      <c r="C96" s="301" t="s">
        <v>42</v>
      </c>
      <c r="D96" s="301"/>
      <c r="E96" s="301"/>
      <c r="F96" s="323" t="s">
        <v>1153</v>
      </c>
      <c r="G96" s="322"/>
      <c r="H96" s="301" t="s">
        <v>1190</v>
      </c>
      <c r="I96" s="301" t="s">
        <v>1188</v>
      </c>
      <c r="J96" s="301"/>
      <c r="K96" s="315"/>
    </row>
    <row r="97" ht="15" customHeight="1">
      <c r="B97" s="324"/>
      <c r="C97" s="301" t="s">
        <v>52</v>
      </c>
      <c r="D97" s="301"/>
      <c r="E97" s="301"/>
      <c r="F97" s="323" t="s">
        <v>1153</v>
      </c>
      <c r="G97" s="322"/>
      <c r="H97" s="301" t="s">
        <v>1191</v>
      </c>
      <c r="I97" s="301" t="s">
        <v>1188</v>
      </c>
      <c r="J97" s="301"/>
      <c r="K97" s="315"/>
    </row>
    <row r="98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ht="45" customHeight="1">
      <c r="B102" s="313"/>
      <c r="C102" s="314" t="s">
        <v>1192</v>
      </c>
      <c r="D102" s="314"/>
      <c r="E102" s="314"/>
      <c r="F102" s="314"/>
      <c r="G102" s="314"/>
      <c r="H102" s="314"/>
      <c r="I102" s="314"/>
      <c r="J102" s="314"/>
      <c r="K102" s="315"/>
    </row>
    <row r="103" ht="17.25" customHeight="1">
      <c r="B103" s="313"/>
      <c r="C103" s="316" t="s">
        <v>1147</v>
      </c>
      <c r="D103" s="316"/>
      <c r="E103" s="316"/>
      <c r="F103" s="316" t="s">
        <v>1148</v>
      </c>
      <c r="G103" s="317"/>
      <c r="H103" s="316" t="s">
        <v>58</v>
      </c>
      <c r="I103" s="316" t="s">
        <v>61</v>
      </c>
      <c r="J103" s="316" t="s">
        <v>1149</v>
      </c>
      <c r="K103" s="315"/>
    </row>
    <row r="104" ht="17.25" customHeight="1">
      <c r="B104" s="313"/>
      <c r="C104" s="318" t="s">
        <v>1150</v>
      </c>
      <c r="D104" s="318"/>
      <c r="E104" s="318"/>
      <c r="F104" s="319" t="s">
        <v>1151</v>
      </c>
      <c r="G104" s="320"/>
      <c r="H104" s="318"/>
      <c r="I104" s="318"/>
      <c r="J104" s="318" t="s">
        <v>1152</v>
      </c>
      <c r="K104" s="315"/>
    </row>
    <row r="105" ht="5.25" customHeight="1">
      <c r="B105" s="313"/>
      <c r="C105" s="316"/>
      <c r="D105" s="316"/>
      <c r="E105" s="316"/>
      <c r="F105" s="316"/>
      <c r="G105" s="332"/>
      <c r="H105" s="316"/>
      <c r="I105" s="316"/>
      <c r="J105" s="316"/>
      <c r="K105" s="315"/>
    </row>
    <row r="106" ht="15" customHeight="1">
      <c r="B106" s="313"/>
      <c r="C106" s="301" t="s">
        <v>57</v>
      </c>
      <c r="D106" s="321"/>
      <c r="E106" s="321"/>
      <c r="F106" s="323" t="s">
        <v>1153</v>
      </c>
      <c r="G106" s="332"/>
      <c r="H106" s="301" t="s">
        <v>1193</v>
      </c>
      <c r="I106" s="301" t="s">
        <v>1155</v>
      </c>
      <c r="J106" s="301">
        <v>20</v>
      </c>
      <c r="K106" s="315"/>
    </row>
    <row r="107" ht="15" customHeight="1">
      <c r="B107" s="313"/>
      <c r="C107" s="301" t="s">
        <v>1156</v>
      </c>
      <c r="D107" s="301"/>
      <c r="E107" s="301"/>
      <c r="F107" s="323" t="s">
        <v>1153</v>
      </c>
      <c r="G107" s="301"/>
      <c r="H107" s="301" t="s">
        <v>1193</v>
      </c>
      <c r="I107" s="301" t="s">
        <v>1155</v>
      </c>
      <c r="J107" s="301">
        <v>120</v>
      </c>
      <c r="K107" s="315"/>
    </row>
    <row r="108" ht="15" customHeight="1">
      <c r="B108" s="324"/>
      <c r="C108" s="301" t="s">
        <v>1158</v>
      </c>
      <c r="D108" s="301"/>
      <c r="E108" s="301"/>
      <c r="F108" s="323" t="s">
        <v>1159</v>
      </c>
      <c r="G108" s="301"/>
      <c r="H108" s="301" t="s">
        <v>1193</v>
      </c>
      <c r="I108" s="301" t="s">
        <v>1155</v>
      </c>
      <c r="J108" s="301">
        <v>50</v>
      </c>
      <c r="K108" s="315"/>
    </row>
    <row r="109" ht="15" customHeight="1">
      <c r="B109" s="324"/>
      <c r="C109" s="301" t="s">
        <v>1161</v>
      </c>
      <c r="D109" s="301"/>
      <c r="E109" s="301"/>
      <c r="F109" s="323" t="s">
        <v>1153</v>
      </c>
      <c r="G109" s="301"/>
      <c r="H109" s="301" t="s">
        <v>1193</v>
      </c>
      <c r="I109" s="301" t="s">
        <v>1163</v>
      </c>
      <c r="J109" s="301"/>
      <c r="K109" s="315"/>
    </row>
    <row r="110" ht="15" customHeight="1">
      <c r="B110" s="324"/>
      <c r="C110" s="301" t="s">
        <v>1172</v>
      </c>
      <c r="D110" s="301"/>
      <c r="E110" s="301"/>
      <c r="F110" s="323" t="s">
        <v>1159</v>
      </c>
      <c r="G110" s="301"/>
      <c r="H110" s="301" t="s">
        <v>1193</v>
      </c>
      <c r="I110" s="301" t="s">
        <v>1155</v>
      </c>
      <c r="J110" s="301">
        <v>50</v>
      </c>
      <c r="K110" s="315"/>
    </row>
    <row r="111" ht="15" customHeight="1">
      <c r="B111" s="324"/>
      <c r="C111" s="301" t="s">
        <v>1180</v>
      </c>
      <c r="D111" s="301"/>
      <c r="E111" s="301"/>
      <c r="F111" s="323" t="s">
        <v>1159</v>
      </c>
      <c r="G111" s="301"/>
      <c r="H111" s="301" t="s">
        <v>1193</v>
      </c>
      <c r="I111" s="301" t="s">
        <v>1155</v>
      </c>
      <c r="J111" s="301">
        <v>50</v>
      </c>
      <c r="K111" s="315"/>
    </row>
    <row r="112" ht="15" customHeight="1">
      <c r="B112" s="324"/>
      <c r="C112" s="301" t="s">
        <v>1178</v>
      </c>
      <c r="D112" s="301"/>
      <c r="E112" s="301"/>
      <c r="F112" s="323" t="s">
        <v>1159</v>
      </c>
      <c r="G112" s="301"/>
      <c r="H112" s="301" t="s">
        <v>1193</v>
      </c>
      <c r="I112" s="301" t="s">
        <v>1155</v>
      </c>
      <c r="J112" s="301">
        <v>50</v>
      </c>
      <c r="K112" s="315"/>
    </row>
    <row r="113" ht="15" customHeight="1">
      <c r="B113" s="324"/>
      <c r="C113" s="301" t="s">
        <v>57</v>
      </c>
      <c r="D113" s="301"/>
      <c r="E113" s="301"/>
      <c r="F113" s="323" t="s">
        <v>1153</v>
      </c>
      <c r="G113" s="301"/>
      <c r="H113" s="301" t="s">
        <v>1194</v>
      </c>
      <c r="I113" s="301" t="s">
        <v>1155</v>
      </c>
      <c r="J113" s="301">
        <v>20</v>
      </c>
      <c r="K113" s="315"/>
    </row>
    <row r="114" ht="15" customHeight="1">
      <c r="B114" s="324"/>
      <c r="C114" s="301" t="s">
        <v>1195</v>
      </c>
      <c r="D114" s="301"/>
      <c r="E114" s="301"/>
      <c r="F114" s="323" t="s">
        <v>1153</v>
      </c>
      <c r="G114" s="301"/>
      <c r="H114" s="301" t="s">
        <v>1196</v>
      </c>
      <c r="I114" s="301" t="s">
        <v>1155</v>
      </c>
      <c r="J114" s="301">
        <v>120</v>
      </c>
      <c r="K114" s="315"/>
    </row>
    <row r="115" ht="15" customHeight="1">
      <c r="B115" s="324"/>
      <c r="C115" s="301" t="s">
        <v>42</v>
      </c>
      <c r="D115" s="301"/>
      <c r="E115" s="301"/>
      <c r="F115" s="323" t="s">
        <v>1153</v>
      </c>
      <c r="G115" s="301"/>
      <c r="H115" s="301" t="s">
        <v>1197</v>
      </c>
      <c r="I115" s="301" t="s">
        <v>1188</v>
      </c>
      <c r="J115" s="301"/>
      <c r="K115" s="315"/>
    </row>
    <row r="116" ht="15" customHeight="1">
      <c r="B116" s="324"/>
      <c r="C116" s="301" t="s">
        <v>52</v>
      </c>
      <c r="D116" s="301"/>
      <c r="E116" s="301"/>
      <c r="F116" s="323" t="s">
        <v>1153</v>
      </c>
      <c r="G116" s="301"/>
      <c r="H116" s="301" t="s">
        <v>1198</v>
      </c>
      <c r="I116" s="301" t="s">
        <v>1188</v>
      </c>
      <c r="J116" s="301"/>
      <c r="K116" s="315"/>
    </row>
    <row r="117" ht="15" customHeight="1">
      <c r="B117" s="324"/>
      <c r="C117" s="301" t="s">
        <v>61</v>
      </c>
      <c r="D117" s="301"/>
      <c r="E117" s="301"/>
      <c r="F117" s="323" t="s">
        <v>1153</v>
      </c>
      <c r="G117" s="301"/>
      <c r="H117" s="301" t="s">
        <v>1199</v>
      </c>
      <c r="I117" s="301" t="s">
        <v>1200</v>
      </c>
      <c r="J117" s="301"/>
      <c r="K117" s="315"/>
    </row>
    <row r="118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ht="18.75" customHeight="1">
      <c r="B119" s="334"/>
      <c r="C119" s="298"/>
      <c r="D119" s="298"/>
      <c r="E119" s="298"/>
      <c r="F119" s="335"/>
      <c r="G119" s="298"/>
      <c r="H119" s="298"/>
      <c r="I119" s="298"/>
      <c r="J119" s="298"/>
      <c r="K119" s="334"/>
    </row>
    <row r="120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ht="45" customHeight="1">
      <c r="B122" s="339"/>
      <c r="C122" s="292" t="s">
        <v>1201</v>
      </c>
      <c r="D122" s="292"/>
      <c r="E122" s="292"/>
      <c r="F122" s="292"/>
      <c r="G122" s="292"/>
      <c r="H122" s="292"/>
      <c r="I122" s="292"/>
      <c r="J122" s="292"/>
      <c r="K122" s="340"/>
    </row>
    <row r="123" ht="17.25" customHeight="1">
      <c r="B123" s="341"/>
      <c r="C123" s="316" t="s">
        <v>1147</v>
      </c>
      <c r="D123" s="316"/>
      <c r="E123" s="316"/>
      <c r="F123" s="316" t="s">
        <v>1148</v>
      </c>
      <c r="G123" s="317"/>
      <c r="H123" s="316" t="s">
        <v>58</v>
      </c>
      <c r="I123" s="316" t="s">
        <v>61</v>
      </c>
      <c r="J123" s="316" t="s">
        <v>1149</v>
      </c>
      <c r="K123" s="342"/>
    </row>
    <row r="124" ht="17.25" customHeight="1">
      <c r="B124" s="341"/>
      <c r="C124" s="318" t="s">
        <v>1150</v>
      </c>
      <c r="D124" s="318"/>
      <c r="E124" s="318"/>
      <c r="F124" s="319" t="s">
        <v>1151</v>
      </c>
      <c r="G124" s="320"/>
      <c r="H124" s="318"/>
      <c r="I124" s="318"/>
      <c r="J124" s="318" t="s">
        <v>1152</v>
      </c>
      <c r="K124" s="342"/>
    </row>
    <row r="125" ht="5.25" customHeight="1">
      <c r="B125" s="343"/>
      <c r="C125" s="321"/>
      <c r="D125" s="321"/>
      <c r="E125" s="321"/>
      <c r="F125" s="321"/>
      <c r="G125" s="301"/>
      <c r="H125" s="321"/>
      <c r="I125" s="321"/>
      <c r="J125" s="321"/>
      <c r="K125" s="344"/>
    </row>
    <row r="126" ht="15" customHeight="1">
      <c r="B126" s="343"/>
      <c r="C126" s="301" t="s">
        <v>1156</v>
      </c>
      <c r="D126" s="321"/>
      <c r="E126" s="321"/>
      <c r="F126" s="323" t="s">
        <v>1153</v>
      </c>
      <c r="G126" s="301"/>
      <c r="H126" s="301" t="s">
        <v>1193</v>
      </c>
      <c r="I126" s="301" t="s">
        <v>1155</v>
      </c>
      <c r="J126" s="301">
        <v>120</v>
      </c>
      <c r="K126" s="345"/>
    </row>
    <row r="127" ht="15" customHeight="1">
      <c r="B127" s="343"/>
      <c r="C127" s="301" t="s">
        <v>1202</v>
      </c>
      <c r="D127" s="301"/>
      <c r="E127" s="301"/>
      <c r="F127" s="323" t="s">
        <v>1153</v>
      </c>
      <c r="G127" s="301"/>
      <c r="H127" s="301" t="s">
        <v>1203</v>
      </c>
      <c r="I127" s="301" t="s">
        <v>1155</v>
      </c>
      <c r="J127" s="301" t="s">
        <v>1204</v>
      </c>
      <c r="K127" s="345"/>
    </row>
    <row r="128" ht="15" customHeight="1">
      <c r="B128" s="343"/>
      <c r="C128" s="301" t="s">
        <v>88</v>
      </c>
      <c r="D128" s="301"/>
      <c r="E128" s="301"/>
      <c r="F128" s="323" t="s">
        <v>1153</v>
      </c>
      <c r="G128" s="301"/>
      <c r="H128" s="301" t="s">
        <v>1205</v>
      </c>
      <c r="I128" s="301" t="s">
        <v>1155</v>
      </c>
      <c r="J128" s="301" t="s">
        <v>1204</v>
      </c>
      <c r="K128" s="345"/>
    </row>
    <row r="129" ht="15" customHeight="1">
      <c r="B129" s="343"/>
      <c r="C129" s="301" t="s">
        <v>1164</v>
      </c>
      <c r="D129" s="301"/>
      <c r="E129" s="301"/>
      <c r="F129" s="323" t="s">
        <v>1159</v>
      </c>
      <c r="G129" s="301"/>
      <c r="H129" s="301" t="s">
        <v>1165</v>
      </c>
      <c r="I129" s="301" t="s">
        <v>1155</v>
      </c>
      <c r="J129" s="301">
        <v>15</v>
      </c>
      <c r="K129" s="345"/>
    </row>
    <row r="130" ht="15" customHeight="1">
      <c r="B130" s="343"/>
      <c r="C130" s="325" t="s">
        <v>1166</v>
      </c>
      <c r="D130" s="325"/>
      <c r="E130" s="325"/>
      <c r="F130" s="326" t="s">
        <v>1159</v>
      </c>
      <c r="G130" s="325"/>
      <c r="H130" s="325" t="s">
        <v>1167</v>
      </c>
      <c r="I130" s="325" t="s">
        <v>1155</v>
      </c>
      <c r="J130" s="325">
        <v>15</v>
      </c>
      <c r="K130" s="345"/>
    </row>
    <row r="131" ht="15" customHeight="1">
      <c r="B131" s="343"/>
      <c r="C131" s="325" t="s">
        <v>1168</v>
      </c>
      <c r="D131" s="325"/>
      <c r="E131" s="325"/>
      <c r="F131" s="326" t="s">
        <v>1159</v>
      </c>
      <c r="G131" s="325"/>
      <c r="H131" s="325" t="s">
        <v>1169</v>
      </c>
      <c r="I131" s="325" t="s">
        <v>1155</v>
      </c>
      <c r="J131" s="325">
        <v>20</v>
      </c>
      <c r="K131" s="345"/>
    </row>
    <row r="132" ht="15" customHeight="1">
      <c r="B132" s="343"/>
      <c r="C132" s="325" t="s">
        <v>1170</v>
      </c>
      <c r="D132" s="325"/>
      <c r="E132" s="325"/>
      <c r="F132" s="326" t="s">
        <v>1159</v>
      </c>
      <c r="G132" s="325"/>
      <c r="H132" s="325" t="s">
        <v>1171</v>
      </c>
      <c r="I132" s="325" t="s">
        <v>1155</v>
      </c>
      <c r="J132" s="325">
        <v>20</v>
      </c>
      <c r="K132" s="345"/>
    </row>
    <row r="133" ht="15" customHeight="1">
      <c r="B133" s="343"/>
      <c r="C133" s="301" t="s">
        <v>1158</v>
      </c>
      <c r="D133" s="301"/>
      <c r="E133" s="301"/>
      <c r="F133" s="323" t="s">
        <v>1159</v>
      </c>
      <c r="G133" s="301"/>
      <c r="H133" s="301" t="s">
        <v>1193</v>
      </c>
      <c r="I133" s="301" t="s">
        <v>1155</v>
      </c>
      <c r="J133" s="301">
        <v>50</v>
      </c>
      <c r="K133" s="345"/>
    </row>
    <row r="134" ht="15" customHeight="1">
      <c r="B134" s="343"/>
      <c r="C134" s="301" t="s">
        <v>1172</v>
      </c>
      <c r="D134" s="301"/>
      <c r="E134" s="301"/>
      <c r="F134" s="323" t="s">
        <v>1159</v>
      </c>
      <c r="G134" s="301"/>
      <c r="H134" s="301" t="s">
        <v>1193</v>
      </c>
      <c r="I134" s="301" t="s">
        <v>1155</v>
      </c>
      <c r="J134" s="301">
        <v>50</v>
      </c>
      <c r="K134" s="345"/>
    </row>
    <row r="135" ht="15" customHeight="1">
      <c r="B135" s="343"/>
      <c r="C135" s="301" t="s">
        <v>1178</v>
      </c>
      <c r="D135" s="301"/>
      <c r="E135" s="301"/>
      <c r="F135" s="323" t="s">
        <v>1159</v>
      </c>
      <c r="G135" s="301"/>
      <c r="H135" s="301" t="s">
        <v>1193</v>
      </c>
      <c r="I135" s="301" t="s">
        <v>1155</v>
      </c>
      <c r="J135" s="301">
        <v>50</v>
      </c>
      <c r="K135" s="345"/>
    </row>
    <row r="136" ht="15" customHeight="1">
      <c r="B136" s="343"/>
      <c r="C136" s="301" t="s">
        <v>1180</v>
      </c>
      <c r="D136" s="301"/>
      <c r="E136" s="301"/>
      <c r="F136" s="323" t="s">
        <v>1159</v>
      </c>
      <c r="G136" s="301"/>
      <c r="H136" s="301" t="s">
        <v>1193</v>
      </c>
      <c r="I136" s="301" t="s">
        <v>1155</v>
      </c>
      <c r="J136" s="301">
        <v>50</v>
      </c>
      <c r="K136" s="345"/>
    </row>
    <row r="137" ht="15" customHeight="1">
      <c r="B137" s="343"/>
      <c r="C137" s="301" t="s">
        <v>1181</v>
      </c>
      <c r="D137" s="301"/>
      <c r="E137" s="301"/>
      <c r="F137" s="323" t="s">
        <v>1159</v>
      </c>
      <c r="G137" s="301"/>
      <c r="H137" s="301" t="s">
        <v>1206</v>
      </c>
      <c r="I137" s="301" t="s">
        <v>1155</v>
      </c>
      <c r="J137" s="301">
        <v>255</v>
      </c>
      <c r="K137" s="345"/>
    </row>
    <row r="138" ht="15" customHeight="1">
      <c r="B138" s="343"/>
      <c r="C138" s="301" t="s">
        <v>1183</v>
      </c>
      <c r="D138" s="301"/>
      <c r="E138" s="301"/>
      <c r="F138" s="323" t="s">
        <v>1153</v>
      </c>
      <c r="G138" s="301"/>
      <c r="H138" s="301" t="s">
        <v>1207</v>
      </c>
      <c r="I138" s="301" t="s">
        <v>1185</v>
      </c>
      <c r="J138" s="301"/>
      <c r="K138" s="345"/>
    </row>
    <row r="139" ht="15" customHeight="1">
      <c r="B139" s="343"/>
      <c r="C139" s="301" t="s">
        <v>1186</v>
      </c>
      <c r="D139" s="301"/>
      <c r="E139" s="301"/>
      <c r="F139" s="323" t="s">
        <v>1153</v>
      </c>
      <c r="G139" s="301"/>
      <c r="H139" s="301" t="s">
        <v>1208</v>
      </c>
      <c r="I139" s="301" t="s">
        <v>1188</v>
      </c>
      <c r="J139" s="301"/>
      <c r="K139" s="345"/>
    </row>
    <row r="140" ht="15" customHeight="1">
      <c r="B140" s="343"/>
      <c r="C140" s="301" t="s">
        <v>1189</v>
      </c>
      <c r="D140" s="301"/>
      <c r="E140" s="301"/>
      <c r="F140" s="323" t="s">
        <v>1153</v>
      </c>
      <c r="G140" s="301"/>
      <c r="H140" s="301" t="s">
        <v>1189</v>
      </c>
      <c r="I140" s="301" t="s">
        <v>1188</v>
      </c>
      <c r="J140" s="301"/>
      <c r="K140" s="345"/>
    </row>
    <row r="141" ht="15" customHeight="1">
      <c r="B141" s="343"/>
      <c r="C141" s="301" t="s">
        <v>42</v>
      </c>
      <c r="D141" s="301"/>
      <c r="E141" s="301"/>
      <c r="F141" s="323" t="s">
        <v>1153</v>
      </c>
      <c r="G141" s="301"/>
      <c r="H141" s="301" t="s">
        <v>1209</v>
      </c>
      <c r="I141" s="301" t="s">
        <v>1188</v>
      </c>
      <c r="J141" s="301"/>
      <c r="K141" s="345"/>
    </row>
    <row r="142" ht="15" customHeight="1">
      <c r="B142" s="343"/>
      <c r="C142" s="301" t="s">
        <v>1210</v>
      </c>
      <c r="D142" s="301"/>
      <c r="E142" s="301"/>
      <c r="F142" s="323" t="s">
        <v>1153</v>
      </c>
      <c r="G142" s="301"/>
      <c r="H142" s="301" t="s">
        <v>1211</v>
      </c>
      <c r="I142" s="301" t="s">
        <v>1188</v>
      </c>
      <c r="J142" s="301"/>
      <c r="K142" s="345"/>
    </row>
    <row r="143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ht="18.75" customHeight="1">
      <c r="B144" s="298"/>
      <c r="C144" s="298"/>
      <c r="D144" s="298"/>
      <c r="E144" s="298"/>
      <c r="F144" s="335"/>
      <c r="G144" s="298"/>
      <c r="H144" s="298"/>
      <c r="I144" s="298"/>
      <c r="J144" s="298"/>
      <c r="K144" s="298"/>
    </row>
    <row r="145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ht="45" customHeight="1">
      <c r="B147" s="313"/>
      <c r="C147" s="314" t="s">
        <v>1212</v>
      </c>
      <c r="D147" s="314"/>
      <c r="E147" s="314"/>
      <c r="F147" s="314"/>
      <c r="G147" s="314"/>
      <c r="H147" s="314"/>
      <c r="I147" s="314"/>
      <c r="J147" s="314"/>
      <c r="K147" s="315"/>
    </row>
    <row r="148" ht="17.25" customHeight="1">
      <c r="B148" s="313"/>
      <c r="C148" s="316" t="s">
        <v>1147</v>
      </c>
      <c r="D148" s="316"/>
      <c r="E148" s="316"/>
      <c r="F148" s="316" t="s">
        <v>1148</v>
      </c>
      <c r="G148" s="317"/>
      <c r="H148" s="316" t="s">
        <v>58</v>
      </c>
      <c r="I148" s="316" t="s">
        <v>61</v>
      </c>
      <c r="J148" s="316" t="s">
        <v>1149</v>
      </c>
      <c r="K148" s="315"/>
    </row>
    <row r="149" ht="17.25" customHeight="1">
      <c r="B149" s="313"/>
      <c r="C149" s="318" t="s">
        <v>1150</v>
      </c>
      <c r="D149" s="318"/>
      <c r="E149" s="318"/>
      <c r="F149" s="319" t="s">
        <v>1151</v>
      </c>
      <c r="G149" s="320"/>
      <c r="H149" s="318"/>
      <c r="I149" s="318"/>
      <c r="J149" s="318" t="s">
        <v>1152</v>
      </c>
      <c r="K149" s="315"/>
    </row>
    <row r="150" ht="5.25" customHeight="1">
      <c r="B150" s="324"/>
      <c r="C150" s="321"/>
      <c r="D150" s="321"/>
      <c r="E150" s="321"/>
      <c r="F150" s="321"/>
      <c r="G150" s="322"/>
      <c r="H150" s="321"/>
      <c r="I150" s="321"/>
      <c r="J150" s="321"/>
      <c r="K150" s="345"/>
    </row>
    <row r="151" ht="15" customHeight="1">
      <c r="B151" s="324"/>
      <c r="C151" s="349" t="s">
        <v>1156</v>
      </c>
      <c r="D151" s="301"/>
      <c r="E151" s="301"/>
      <c r="F151" s="350" t="s">
        <v>1153</v>
      </c>
      <c r="G151" s="301"/>
      <c r="H151" s="349" t="s">
        <v>1193</v>
      </c>
      <c r="I151" s="349" t="s">
        <v>1155</v>
      </c>
      <c r="J151" s="349">
        <v>120</v>
      </c>
      <c r="K151" s="345"/>
    </row>
    <row r="152" ht="15" customHeight="1">
      <c r="B152" s="324"/>
      <c r="C152" s="349" t="s">
        <v>1202</v>
      </c>
      <c r="D152" s="301"/>
      <c r="E152" s="301"/>
      <c r="F152" s="350" t="s">
        <v>1153</v>
      </c>
      <c r="G152" s="301"/>
      <c r="H152" s="349" t="s">
        <v>1213</v>
      </c>
      <c r="I152" s="349" t="s">
        <v>1155</v>
      </c>
      <c r="J152" s="349" t="s">
        <v>1204</v>
      </c>
      <c r="K152" s="345"/>
    </row>
    <row r="153" ht="15" customHeight="1">
      <c r="B153" s="324"/>
      <c r="C153" s="349" t="s">
        <v>88</v>
      </c>
      <c r="D153" s="301"/>
      <c r="E153" s="301"/>
      <c r="F153" s="350" t="s">
        <v>1153</v>
      </c>
      <c r="G153" s="301"/>
      <c r="H153" s="349" t="s">
        <v>1214</v>
      </c>
      <c r="I153" s="349" t="s">
        <v>1155</v>
      </c>
      <c r="J153" s="349" t="s">
        <v>1204</v>
      </c>
      <c r="K153" s="345"/>
    </row>
    <row r="154" ht="15" customHeight="1">
      <c r="B154" s="324"/>
      <c r="C154" s="349" t="s">
        <v>1158</v>
      </c>
      <c r="D154" s="301"/>
      <c r="E154" s="301"/>
      <c r="F154" s="350" t="s">
        <v>1159</v>
      </c>
      <c r="G154" s="301"/>
      <c r="H154" s="349" t="s">
        <v>1193</v>
      </c>
      <c r="I154" s="349" t="s">
        <v>1155</v>
      </c>
      <c r="J154" s="349">
        <v>50</v>
      </c>
      <c r="K154" s="345"/>
    </row>
    <row r="155" ht="15" customHeight="1">
      <c r="B155" s="324"/>
      <c r="C155" s="349" t="s">
        <v>1161</v>
      </c>
      <c r="D155" s="301"/>
      <c r="E155" s="301"/>
      <c r="F155" s="350" t="s">
        <v>1153</v>
      </c>
      <c r="G155" s="301"/>
      <c r="H155" s="349" t="s">
        <v>1193</v>
      </c>
      <c r="I155" s="349" t="s">
        <v>1163</v>
      </c>
      <c r="J155" s="349"/>
      <c r="K155" s="345"/>
    </row>
    <row r="156" ht="15" customHeight="1">
      <c r="B156" s="324"/>
      <c r="C156" s="349" t="s">
        <v>1172</v>
      </c>
      <c r="D156" s="301"/>
      <c r="E156" s="301"/>
      <c r="F156" s="350" t="s">
        <v>1159</v>
      </c>
      <c r="G156" s="301"/>
      <c r="H156" s="349" t="s">
        <v>1193</v>
      </c>
      <c r="I156" s="349" t="s">
        <v>1155</v>
      </c>
      <c r="J156" s="349">
        <v>50</v>
      </c>
      <c r="K156" s="345"/>
    </row>
    <row r="157" ht="15" customHeight="1">
      <c r="B157" s="324"/>
      <c r="C157" s="349" t="s">
        <v>1180</v>
      </c>
      <c r="D157" s="301"/>
      <c r="E157" s="301"/>
      <c r="F157" s="350" t="s">
        <v>1159</v>
      </c>
      <c r="G157" s="301"/>
      <c r="H157" s="349" t="s">
        <v>1193</v>
      </c>
      <c r="I157" s="349" t="s">
        <v>1155</v>
      </c>
      <c r="J157" s="349">
        <v>50</v>
      </c>
      <c r="K157" s="345"/>
    </row>
    <row r="158" ht="15" customHeight="1">
      <c r="B158" s="324"/>
      <c r="C158" s="349" t="s">
        <v>1178</v>
      </c>
      <c r="D158" s="301"/>
      <c r="E158" s="301"/>
      <c r="F158" s="350" t="s">
        <v>1159</v>
      </c>
      <c r="G158" s="301"/>
      <c r="H158" s="349" t="s">
        <v>1193</v>
      </c>
      <c r="I158" s="349" t="s">
        <v>1155</v>
      </c>
      <c r="J158" s="349">
        <v>50</v>
      </c>
      <c r="K158" s="345"/>
    </row>
    <row r="159" ht="15" customHeight="1">
      <c r="B159" s="324"/>
      <c r="C159" s="349" t="s">
        <v>109</v>
      </c>
      <c r="D159" s="301"/>
      <c r="E159" s="301"/>
      <c r="F159" s="350" t="s">
        <v>1153</v>
      </c>
      <c r="G159" s="301"/>
      <c r="H159" s="349" t="s">
        <v>1215</v>
      </c>
      <c r="I159" s="349" t="s">
        <v>1155</v>
      </c>
      <c r="J159" s="349" t="s">
        <v>1216</v>
      </c>
      <c r="K159" s="345"/>
    </row>
    <row r="160" ht="15" customHeight="1">
      <c r="B160" s="324"/>
      <c r="C160" s="349" t="s">
        <v>1217</v>
      </c>
      <c r="D160" s="301"/>
      <c r="E160" s="301"/>
      <c r="F160" s="350" t="s">
        <v>1153</v>
      </c>
      <c r="G160" s="301"/>
      <c r="H160" s="349" t="s">
        <v>1218</v>
      </c>
      <c r="I160" s="349" t="s">
        <v>1188</v>
      </c>
      <c r="J160" s="349"/>
      <c r="K160" s="345"/>
    </row>
    <row r="161" ht="15" customHeight="1">
      <c r="B161" s="351"/>
      <c r="C161" s="333"/>
      <c r="D161" s="333"/>
      <c r="E161" s="333"/>
      <c r="F161" s="333"/>
      <c r="G161" s="333"/>
      <c r="H161" s="333"/>
      <c r="I161" s="333"/>
      <c r="J161" s="333"/>
      <c r="K161" s="352"/>
    </row>
    <row r="162" ht="18.75" customHeight="1">
      <c r="B162" s="298"/>
      <c r="C162" s="301"/>
      <c r="D162" s="301"/>
      <c r="E162" s="301"/>
      <c r="F162" s="323"/>
      <c r="G162" s="301"/>
      <c r="H162" s="301"/>
      <c r="I162" s="301"/>
      <c r="J162" s="301"/>
      <c r="K162" s="298"/>
    </row>
    <row r="163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ht="45" customHeight="1">
      <c r="B165" s="291"/>
      <c r="C165" s="292" t="s">
        <v>1219</v>
      </c>
      <c r="D165" s="292"/>
      <c r="E165" s="292"/>
      <c r="F165" s="292"/>
      <c r="G165" s="292"/>
      <c r="H165" s="292"/>
      <c r="I165" s="292"/>
      <c r="J165" s="292"/>
      <c r="K165" s="293"/>
    </row>
    <row r="166" ht="17.25" customHeight="1">
      <c r="B166" s="291"/>
      <c r="C166" s="316" t="s">
        <v>1147</v>
      </c>
      <c r="D166" s="316"/>
      <c r="E166" s="316"/>
      <c r="F166" s="316" t="s">
        <v>1148</v>
      </c>
      <c r="G166" s="353"/>
      <c r="H166" s="354" t="s">
        <v>58</v>
      </c>
      <c r="I166" s="354" t="s">
        <v>61</v>
      </c>
      <c r="J166" s="316" t="s">
        <v>1149</v>
      </c>
      <c r="K166" s="293"/>
    </row>
    <row r="167" ht="17.25" customHeight="1">
      <c r="B167" s="294"/>
      <c r="C167" s="318" t="s">
        <v>1150</v>
      </c>
      <c r="D167" s="318"/>
      <c r="E167" s="318"/>
      <c r="F167" s="319" t="s">
        <v>1151</v>
      </c>
      <c r="G167" s="355"/>
      <c r="H167" s="356"/>
      <c r="I167" s="356"/>
      <c r="J167" s="318" t="s">
        <v>1152</v>
      </c>
      <c r="K167" s="296"/>
    </row>
    <row r="168" ht="5.25" customHeight="1">
      <c r="B168" s="324"/>
      <c r="C168" s="321"/>
      <c r="D168" s="321"/>
      <c r="E168" s="321"/>
      <c r="F168" s="321"/>
      <c r="G168" s="322"/>
      <c r="H168" s="321"/>
      <c r="I168" s="321"/>
      <c r="J168" s="321"/>
      <c r="K168" s="345"/>
    </row>
    <row r="169" ht="15" customHeight="1">
      <c r="B169" s="324"/>
      <c r="C169" s="301" t="s">
        <v>1156</v>
      </c>
      <c r="D169" s="301"/>
      <c r="E169" s="301"/>
      <c r="F169" s="323" t="s">
        <v>1153</v>
      </c>
      <c r="G169" s="301"/>
      <c r="H169" s="301" t="s">
        <v>1193</v>
      </c>
      <c r="I169" s="301" t="s">
        <v>1155</v>
      </c>
      <c r="J169" s="301">
        <v>120</v>
      </c>
      <c r="K169" s="345"/>
    </row>
    <row r="170" ht="15" customHeight="1">
      <c r="B170" s="324"/>
      <c r="C170" s="301" t="s">
        <v>1202</v>
      </c>
      <c r="D170" s="301"/>
      <c r="E170" s="301"/>
      <c r="F170" s="323" t="s">
        <v>1153</v>
      </c>
      <c r="G170" s="301"/>
      <c r="H170" s="301" t="s">
        <v>1203</v>
      </c>
      <c r="I170" s="301" t="s">
        <v>1155</v>
      </c>
      <c r="J170" s="301" t="s">
        <v>1204</v>
      </c>
      <c r="K170" s="345"/>
    </row>
    <row r="171" ht="15" customHeight="1">
      <c r="B171" s="324"/>
      <c r="C171" s="301" t="s">
        <v>88</v>
      </c>
      <c r="D171" s="301"/>
      <c r="E171" s="301"/>
      <c r="F171" s="323" t="s">
        <v>1153</v>
      </c>
      <c r="G171" s="301"/>
      <c r="H171" s="301" t="s">
        <v>1220</v>
      </c>
      <c r="I171" s="301" t="s">
        <v>1155</v>
      </c>
      <c r="J171" s="301" t="s">
        <v>1204</v>
      </c>
      <c r="K171" s="345"/>
    </row>
    <row r="172" ht="15" customHeight="1">
      <c r="B172" s="324"/>
      <c r="C172" s="301" t="s">
        <v>1158</v>
      </c>
      <c r="D172" s="301"/>
      <c r="E172" s="301"/>
      <c r="F172" s="323" t="s">
        <v>1159</v>
      </c>
      <c r="G172" s="301"/>
      <c r="H172" s="301" t="s">
        <v>1220</v>
      </c>
      <c r="I172" s="301" t="s">
        <v>1155</v>
      </c>
      <c r="J172" s="301">
        <v>50</v>
      </c>
      <c r="K172" s="345"/>
    </row>
    <row r="173" ht="15" customHeight="1">
      <c r="B173" s="324"/>
      <c r="C173" s="301" t="s">
        <v>1161</v>
      </c>
      <c r="D173" s="301"/>
      <c r="E173" s="301"/>
      <c r="F173" s="323" t="s">
        <v>1153</v>
      </c>
      <c r="G173" s="301"/>
      <c r="H173" s="301" t="s">
        <v>1220</v>
      </c>
      <c r="I173" s="301" t="s">
        <v>1163</v>
      </c>
      <c r="J173" s="301"/>
      <c r="K173" s="345"/>
    </row>
    <row r="174" ht="15" customHeight="1">
      <c r="B174" s="324"/>
      <c r="C174" s="301" t="s">
        <v>1172</v>
      </c>
      <c r="D174" s="301"/>
      <c r="E174" s="301"/>
      <c r="F174" s="323" t="s">
        <v>1159</v>
      </c>
      <c r="G174" s="301"/>
      <c r="H174" s="301" t="s">
        <v>1220</v>
      </c>
      <c r="I174" s="301" t="s">
        <v>1155</v>
      </c>
      <c r="J174" s="301">
        <v>50</v>
      </c>
      <c r="K174" s="345"/>
    </row>
    <row r="175" ht="15" customHeight="1">
      <c r="B175" s="324"/>
      <c r="C175" s="301" t="s">
        <v>1180</v>
      </c>
      <c r="D175" s="301"/>
      <c r="E175" s="301"/>
      <c r="F175" s="323" t="s">
        <v>1159</v>
      </c>
      <c r="G175" s="301"/>
      <c r="H175" s="301" t="s">
        <v>1220</v>
      </c>
      <c r="I175" s="301" t="s">
        <v>1155</v>
      </c>
      <c r="J175" s="301">
        <v>50</v>
      </c>
      <c r="K175" s="345"/>
    </row>
    <row r="176" ht="15" customHeight="1">
      <c r="B176" s="324"/>
      <c r="C176" s="301" t="s">
        <v>1178</v>
      </c>
      <c r="D176" s="301"/>
      <c r="E176" s="301"/>
      <c r="F176" s="323" t="s">
        <v>1159</v>
      </c>
      <c r="G176" s="301"/>
      <c r="H176" s="301" t="s">
        <v>1220</v>
      </c>
      <c r="I176" s="301" t="s">
        <v>1155</v>
      </c>
      <c r="J176" s="301">
        <v>50</v>
      </c>
      <c r="K176" s="345"/>
    </row>
    <row r="177" ht="15" customHeight="1">
      <c r="B177" s="324"/>
      <c r="C177" s="301" t="s">
        <v>127</v>
      </c>
      <c r="D177" s="301"/>
      <c r="E177" s="301"/>
      <c r="F177" s="323" t="s">
        <v>1153</v>
      </c>
      <c r="G177" s="301"/>
      <c r="H177" s="301" t="s">
        <v>1221</v>
      </c>
      <c r="I177" s="301" t="s">
        <v>1222</v>
      </c>
      <c r="J177" s="301"/>
      <c r="K177" s="345"/>
    </row>
    <row r="178" ht="15" customHeight="1">
      <c r="B178" s="324"/>
      <c r="C178" s="301" t="s">
        <v>61</v>
      </c>
      <c r="D178" s="301"/>
      <c r="E178" s="301"/>
      <c r="F178" s="323" t="s">
        <v>1153</v>
      </c>
      <c r="G178" s="301"/>
      <c r="H178" s="301" t="s">
        <v>1223</v>
      </c>
      <c r="I178" s="301" t="s">
        <v>1224</v>
      </c>
      <c r="J178" s="301">
        <v>1</v>
      </c>
      <c r="K178" s="345"/>
    </row>
    <row r="179" ht="15" customHeight="1">
      <c r="B179" s="324"/>
      <c r="C179" s="301" t="s">
        <v>57</v>
      </c>
      <c r="D179" s="301"/>
      <c r="E179" s="301"/>
      <c r="F179" s="323" t="s">
        <v>1153</v>
      </c>
      <c r="G179" s="301"/>
      <c r="H179" s="301" t="s">
        <v>1225</v>
      </c>
      <c r="I179" s="301" t="s">
        <v>1155</v>
      </c>
      <c r="J179" s="301">
        <v>20</v>
      </c>
      <c r="K179" s="345"/>
    </row>
    <row r="180" ht="15" customHeight="1">
      <c r="B180" s="324"/>
      <c r="C180" s="301" t="s">
        <v>58</v>
      </c>
      <c r="D180" s="301"/>
      <c r="E180" s="301"/>
      <c r="F180" s="323" t="s">
        <v>1153</v>
      </c>
      <c r="G180" s="301"/>
      <c r="H180" s="301" t="s">
        <v>1226</v>
      </c>
      <c r="I180" s="301" t="s">
        <v>1155</v>
      </c>
      <c r="J180" s="301">
        <v>255</v>
      </c>
      <c r="K180" s="345"/>
    </row>
    <row r="181" ht="15" customHeight="1">
      <c r="B181" s="324"/>
      <c r="C181" s="301" t="s">
        <v>128</v>
      </c>
      <c r="D181" s="301"/>
      <c r="E181" s="301"/>
      <c r="F181" s="323" t="s">
        <v>1153</v>
      </c>
      <c r="G181" s="301"/>
      <c r="H181" s="301" t="s">
        <v>1117</v>
      </c>
      <c r="I181" s="301" t="s">
        <v>1155</v>
      </c>
      <c r="J181" s="301">
        <v>10</v>
      </c>
      <c r="K181" s="345"/>
    </row>
    <row r="182" ht="15" customHeight="1">
      <c r="B182" s="324"/>
      <c r="C182" s="301" t="s">
        <v>129</v>
      </c>
      <c r="D182" s="301"/>
      <c r="E182" s="301"/>
      <c r="F182" s="323" t="s">
        <v>1153</v>
      </c>
      <c r="G182" s="301"/>
      <c r="H182" s="301" t="s">
        <v>1227</v>
      </c>
      <c r="I182" s="301" t="s">
        <v>1188</v>
      </c>
      <c r="J182" s="301"/>
      <c r="K182" s="345"/>
    </row>
    <row r="183" ht="15" customHeight="1">
      <c r="B183" s="324"/>
      <c r="C183" s="301" t="s">
        <v>1228</v>
      </c>
      <c r="D183" s="301"/>
      <c r="E183" s="301"/>
      <c r="F183" s="323" t="s">
        <v>1153</v>
      </c>
      <c r="G183" s="301"/>
      <c r="H183" s="301" t="s">
        <v>1229</v>
      </c>
      <c r="I183" s="301" t="s">
        <v>1188</v>
      </c>
      <c r="J183" s="301"/>
      <c r="K183" s="345"/>
    </row>
    <row r="184" ht="15" customHeight="1">
      <c r="B184" s="324"/>
      <c r="C184" s="301" t="s">
        <v>1217</v>
      </c>
      <c r="D184" s="301"/>
      <c r="E184" s="301"/>
      <c r="F184" s="323" t="s">
        <v>1153</v>
      </c>
      <c r="G184" s="301"/>
      <c r="H184" s="301" t="s">
        <v>1230</v>
      </c>
      <c r="I184" s="301" t="s">
        <v>1188</v>
      </c>
      <c r="J184" s="301"/>
      <c r="K184" s="345"/>
    </row>
    <row r="185" ht="15" customHeight="1">
      <c r="B185" s="324"/>
      <c r="C185" s="301" t="s">
        <v>131</v>
      </c>
      <c r="D185" s="301"/>
      <c r="E185" s="301"/>
      <c r="F185" s="323" t="s">
        <v>1159</v>
      </c>
      <c r="G185" s="301"/>
      <c r="H185" s="301" t="s">
        <v>1231</v>
      </c>
      <c r="I185" s="301" t="s">
        <v>1155</v>
      </c>
      <c r="J185" s="301">
        <v>50</v>
      </c>
      <c r="K185" s="345"/>
    </row>
    <row r="186" ht="15" customHeight="1">
      <c r="B186" s="324"/>
      <c r="C186" s="301" t="s">
        <v>1232</v>
      </c>
      <c r="D186" s="301"/>
      <c r="E186" s="301"/>
      <c r="F186" s="323" t="s">
        <v>1159</v>
      </c>
      <c r="G186" s="301"/>
      <c r="H186" s="301" t="s">
        <v>1233</v>
      </c>
      <c r="I186" s="301" t="s">
        <v>1234</v>
      </c>
      <c r="J186" s="301"/>
      <c r="K186" s="345"/>
    </row>
    <row r="187" ht="15" customHeight="1">
      <c r="B187" s="324"/>
      <c r="C187" s="301" t="s">
        <v>1235</v>
      </c>
      <c r="D187" s="301"/>
      <c r="E187" s="301"/>
      <c r="F187" s="323" t="s">
        <v>1159</v>
      </c>
      <c r="G187" s="301"/>
      <c r="H187" s="301" t="s">
        <v>1236</v>
      </c>
      <c r="I187" s="301" t="s">
        <v>1234</v>
      </c>
      <c r="J187" s="301"/>
      <c r="K187" s="345"/>
    </row>
    <row r="188" ht="15" customHeight="1">
      <c r="B188" s="324"/>
      <c r="C188" s="301" t="s">
        <v>1237</v>
      </c>
      <c r="D188" s="301"/>
      <c r="E188" s="301"/>
      <c r="F188" s="323" t="s">
        <v>1159</v>
      </c>
      <c r="G188" s="301"/>
      <c r="H188" s="301" t="s">
        <v>1238</v>
      </c>
      <c r="I188" s="301" t="s">
        <v>1234</v>
      </c>
      <c r="J188" s="301"/>
      <c r="K188" s="345"/>
    </row>
    <row r="189" ht="15" customHeight="1">
      <c r="B189" s="324"/>
      <c r="C189" s="357" t="s">
        <v>1239</v>
      </c>
      <c r="D189" s="301"/>
      <c r="E189" s="301"/>
      <c r="F189" s="323" t="s">
        <v>1159</v>
      </c>
      <c r="G189" s="301"/>
      <c r="H189" s="301" t="s">
        <v>1240</v>
      </c>
      <c r="I189" s="301" t="s">
        <v>1241</v>
      </c>
      <c r="J189" s="358" t="s">
        <v>1242</v>
      </c>
      <c r="K189" s="345"/>
    </row>
    <row r="190" ht="15" customHeight="1">
      <c r="B190" s="324"/>
      <c r="C190" s="308" t="s">
        <v>46</v>
      </c>
      <c r="D190" s="301"/>
      <c r="E190" s="301"/>
      <c r="F190" s="323" t="s">
        <v>1153</v>
      </c>
      <c r="G190" s="301"/>
      <c r="H190" s="298" t="s">
        <v>1243</v>
      </c>
      <c r="I190" s="301" t="s">
        <v>1244</v>
      </c>
      <c r="J190" s="301"/>
      <c r="K190" s="345"/>
    </row>
    <row r="191" ht="15" customHeight="1">
      <c r="B191" s="324"/>
      <c r="C191" s="308" t="s">
        <v>1245</v>
      </c>
      <c r="D191" s="301"/>
      <c r="E191" s="301"/>
      <c r="F191" s="323" t="s">
        <v>1153</v>
      </c>
      <c r="G191" s="301"/>
      <c r="H191" s="301" t="s">
        <v>1246</v>
      </c>
      <c r="I191" s="301" t="s">
        <v>1188</v>
      </c>
      <c r="J191" s="301"/>
      <c r="K191" s="345"/>
    </row>
    <row r="192" ht="15" customHeight="1">
      <c r="B192" s="324"/>
      <c r="C192" s="308" t="s">
        <v>1247</v>
      </c>
      <c r="D192" s="301"/>
      <c r="E192" s="301"/>
      <c r="F192" s="323" t="s">
        <v>1153</v>
      </c>
      <c r="G192" s="301"/>
      <c r="H192" s="301" t="s">
        <v>1248</v>
      </c>
      <c r="I192" s="301" t="s">
        <v>1188</v>
      </c>
      <c r="J192" s="301"/>
      <c r="K192" s="345"/>
    </row>
    <row r="193" ht="15" customHeight="1">
      <c r="B193" s="324"/>
      <c r="C193" s="308" t="s">
        <v>1249</v>
      </c>
      <c r="D193" s="301"/>
      <c r="E193" s="301"/>
      <c r="F193" s="323" t="s">
        <v>1159</v>
      </c>
      <c r="G193" s="301"/>
      <c r="H193" s="301" t="s">
        <v>1250</v>
      </c>
      <c r="I193" s="301" t="s">
        <v>1188</v>
      </c>
      <c r="J193" s="301"/>
      <c r="K193" s="345"/>
    </row>
    <row r="194" ht="15" customHeight="1">
      <c r="B194" s="351"/>
      <c r="C194" s="359"/>
      <c r="D194" s="333"/>
      <c r="E194" s="333"/>
      <c r="F194" s="333"/>
      <c r="G194" s="333"/>
      <c r="H194" s="333"/>
      <c r="I194" s="333"/>
      <c r="J194" s="333"/>
      <c r="K194" s="352"/>
    </row>
    <row r="195" ht="18.75" customHeight="1">
      <c r="B195" s="298"/>
      <c r="C195" s="301"/>
      <c r="D195" s="301"/>
      <c r="E195" s="301"/>
      <c r="F195" s="323"/>
      <c r="G195" s="301"/>
      <c r="H195" s="301"/>
      <c r="I195" s="301"/>
      <c r="J195" s="301"/>
      <c r="K195" s="298"/>
    </row>
    <row r="196" ht="18.75" customHeight="1">
      <c r="B196" s="298"/>
      <c r="C196" s="301"/>
      <c r="D196" s="301"/>
      <c r="E196" s="301"/>
      <c r="F196" s="323"/>
      <c r="G196" s="301"/>
      <c r="H196" s="301"/>
      <c r="I196" s="301"/>
      <c r="J196" s="301"/>
      <c r="K196" s="298"/>
    </row>
    <row r="197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ht="21">
      <c r="B199" s="291"/>
      <c r="C199" s="292" t="s">
        <v>1251</v>
      </c>
      <c r="D199" s="292"/>
      <c r="E199" s="292"/>
      <c r="F199" s="292"/>
      <c r="G199" s="292"/>
      <c r="H199" s="292"/>
      <c r="I199" s="292"/>
      <c r="J199" s="292"/>
      <c r="K199" s="293"/>
    </row>
    <row r="200" ht="25.5" customHeight="1">
      <c r="B200" s="291"/>
      <c r="C200" s="360" t="s">
        <v>1252</v>
      </c>
      <c r="D200" s="360"/>
      <c r="E200" s="360"/>
      <c r="F200" s="360" t="s">
        <v>1253</v>
      </c>
      <c r="G200" s="361"/>
      <c r="H200" s="360" t="s">
        <v>1254</v>
      </c>
      <c r="I200" s="360"/>
      <c r="J200" s="360"/>
      <c r="K200" s="293"/>
    </row>
    <row r="201" ht="5.25" customHeight="1">
      <c r="B201" s="324"/>
      <c r="C201" s="321"/>
      <c r="D201" s="321"/>
      <c r="E201" s="321"/>
      <c r="F201" s="321"/>
      <c r="G201" s="301"/>
      <c r="H201" s="321"/>
      <c r="I201" s="321"/>
      <c r="J201" s="321"/>
      <c r="K201" s="345"/>
    </row>
    <row r="202" ht="15" customHeight="1">
      <c r="B202" s="324"/>
      <c r="C202" s="301" t="s">
        <v>1244</v>
      </c>
      <c r="D202" s="301"/>
      <c r="E202" s="301"/>
      <c r="F202" s="323" t="s">
        <v>47</v>
      </c>
      <c r="G202" s="301"/>
      <c r="H202" s="301" t="s">
        <v>1255</v>
      </c>
      <c r="I202" s="301"/>
      <c r="J202" s="301"/>
      <c r="K202" s="345"/>
    </row>
    <row r="203" ht="15" customHeight="1">
      <c r="B203" s="324"/>
      <c r="C203" s="330"/>
      <c r="D203" s="301"/>
      <c r="E203" s="301"/>
      <c r="F203" s="323" t="s">
        <v>48</v>
      </c>
      <c r="G203" s="301"/>
      <c r="H203" s="301" t="s">
        <v>1256</v>
      </c>
      <c r="I203" s="301"/>
      <c r="J203" s="301"/>
      <c r="K203" s="345"/>
    </row>
    <row r="204" ht="15" customHeight="1">
      <c r="B204" s="324"/>
      <c r="C204" s="330"/>
      <c r="D204" s="301"/>
      <c r="E204" s="301"/>
      <c r="F204" s="323" t="s">
        <v>51</v>
      </c>
      <c r="G204" s="301"/>
      <c r="H204" s="301" t="s">
        <v>1257</v>
      </c>
      <c r="I204" s="301"/>
      <c r="J204" s="301"/>
      <c r="K204" s="345"/>
    </row>
    <row r="205" ht="15" customHeight="1">
      <c r="B205" s="324"/>
      <c r="C205" s="301"/>
      <c r="D205" s="301"/>
      <c r="E205" s="301"/>
      <c r="F205" s="323" t="s">
        <v>49</v>
      </c>
      <c r="G205" s="301"/>
      <c r="H205" s="301" t="s">
        <v>1258</v>
      </c>
      <c r="I205" s="301"/>
      <c r="J205" s="301"/>
      <c r="K205" s="345"/>
    </row>
    <row r="206" ht="15" customHeight="1">
      <c r="B206" s="324"/>
      <c r="C206" s="301"/>
      <c r="D206" s="301"/>
      <c r="E206" s="301"/>
      <c r="F206" s="323" t="s">
        <v>50</v>
      </c>
      <c r="G206" s="301"/>
      <c r="H206" s="301" t="s">
        <v>1259</v>
      </c>
      <c r="I206" s="301"/>
      <c r="J206" s="301"/>
      <c r="K206" s="345"/>
    </row>
    <row r="207" ht="15" customHeight="1">
      <c r="B207" s="324"/>
      <c r="C207" s="301"/>
      <c r="D207" s="301"/>
      <c r="E207" s="301"/>
      <c r="F207" s="323"/>
      <c r="G207" s="301"/>
      <c r="H207" s="301"/>
      <c r="I207" s="301"/>
      <c r="J207" s="301"/>
      <c r="K207" s="345"/>
    </row>
    <row r="208" ht="15" customHeight="1">
      <c r="B208" s="324"/>
      <c r="C208" s="301" t="s">
        <v>1200</v>
      </c>
      <c r="D208" s="301"/>
      <c r="E208" s="301"/>
      <c r="F208" s="323" t="s">
        <v>82</v>
      </c>
      <c r="G208" s="301"/>
      <c r="H208" s="301" t="s">
        <v>1260</v>
      </c>
      <c r="I208" s="301"/>
      <c r="J208" s="301"/>
      <c r="K208" s="345"/>
    </row>
    <row r="209" ht="15" customHeight="1">
      <c r="B209" s="324"/>
      <c r="C209" s="330"/>
      <c r="D209" s="301"/>
      <c r="E209" s="301"/>
      <c r="F209" s="323" t="s">
        <v>1096</v>
      </c>
      <c r="G209" s="301"/>
      <c r="H209" s="301" t="s">
        <v>1097</v>
      </c>
      <c r="I209" s="301"/>
      <c r="J209" s="301"/>
      <c r="K209" s="345"/>
    </row>
    <row r="210" ht="15" customHeight="1">
      <c r="B210" s="324"/>
      <c r="C210" s="301"/>
      <c r="D210" s="301"/>
      <c r="E210" s="301"/>
      <c r="F210" s="323" t="s">
        <v>1094</v>
      </c>
      <c r="G210" s="301"/>
      <c r="H210" s="301" t="s">
        <v>1261</v>
      </c>
      <c r="I210" s="301"/>
      <c r="J210" s="301"/>
      <c r="K210" s="345"/>
    </row>
    <row r="211" ht="15" customHeight="1">
      <c r="B211" s="362"/>
      <c r="C211" s="330"/>
      <c r="D211" s="330"/>
      <c r="E211" s="330"/>
      <c r="F211" s="323" t="s">
        <v>1098</v>
      </c>
      <c r="G211" s="308"/>
      <c r="H211" s="349" t="s">
        <v>1099</v>
      </c>
      <c r="I211" s="349"/>
      <c r="J211" s="349"/>
      <c r="K211" s="363"/>
    </row>
    <row r="212" ht="15" customHeight="1">
      <c r="B212" s="362"/>
      <c r="C212" s="330"/>
      <c r="D212" s="330"/>
      <c r="E212" s="330"/>
      <c r="F212" s="323" t="s">
        <v>1100</v>
      </c>
      <c r="G212" s="308"/>
      <c r="H212" s="349" t="s">
        <v>1262</v>
      </c>
      <c r="I212" s="349"/>
      <c r="J212" s="349"/>
      <c r="K212" s="363"/>
    </row>
    <row r="213" ht="15" customHeight="1">
      <c r="B213" s="362"/>
      <c r="C213" s="330"/>
      <c r="D213" s="330"/>
      <c r="E213" s="330"/>
      <c r="F213" s="364"/>
      <c r="G213" s="308"/>
      <c r="H213" s="365"/>
      <c r="I213" s="365"/>
      <c r="J213" s="365"/>
      <c r="K213" s="363"/>
    </row>
    <row r="214" ht="15" customHeight="1">
      <c r="B214" s="362"/>
      <c r="C214" s="301" t="s">
        <v>1224</v>
      </c>
      <c r="D214" s="330"/>
      <c r="E214" s="330"/>
      <c r="F214" s="323">
        <v>1</v>
      </c>
      <c r="G214" s="308"/>
      <c r="H214" s="349" t="s">
        <v>1263</v>
      </c>
      <c r="I214" s="349"/>
      <c r="J214" s="349"/>
      <c r="K214" s="363"/>
    </row>
    <row r="215" ht="15" customHeight="1">
      <c r="B215" s="362"/>
      <c r="C215" s="330"/>
      <c r="D215" s="330"/>
      <c r="E215" s="330"/>
      <c r="F215" s="323">
        <v>2</v>
      </c>
      <c r="G215" s="308"/>
      <c r="H215" s="349" t="s">
        <v>1264</v>
      </c>
      <c r="I215" s="349"/>
      <c r="J215" s="349"/>
      <c r="K215" s="363"/>
    </row>
    <row r="216" ht="15" customHeight="1">
      <c r="B216" s="362"/>
      <c r="C216" s="330"/>
      <c r="D216" s="330"/>
      <c r="E216" s="330"/>
      <c r="F216" s="323">
        <v>3</v>
      </c>
      <c r="G216" s="308"/>
      <c r="H216" s="349" t="s">
        <v>1265</v>
      </c>
      <c r="I216" s="349"/>
      <c r="J216" s="349"/>
      <c r="K216" s="363"/>
    </row>
    <row r="217" ht="15" customHeight="1">
      <c r="B217" s="362"/>
      <c r="C217" s="330"/>
      <c r="D217" s="330"/>
      <c r="E217" s="330"/>
      <c r="F217" s="323">
        <v>4</v>
      </c>
      <c r="G217" s="308"/>
      <c r="H217" s="349" t="s">
        <v>1266</v>
      </c>
      <c r="I217" s="349"/>
      <c r="J217" s="349"/>
      <c r="K217" s="363"/>
    </row>
    <row r="218" ht="12.75" customHeight="1">
      <c r="B218" s="366"/>
      <c r="C218" s="367"/>
      <c r="D218" s="367"/>
      <c r="E218" s="367"/>
      <c r="F218" s="367"/>
      <c r="G218" s="367"/>
      <c r="H218" s="367"/>
      <c r="I218" s="367"/>
      <c r="J218" s="367"/>
      <c r="K218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ZAMYKAL-PC\zamykal</dc:creator>
  <cp:lastModifiedBy>ZAMYKAL-PC\zamykal</cp:lastModifiedBy>
  <dcterms:created xsi:type="dcterms:W3CDTF">2019-05-17T12:06:25Z</dcterms:created>
  <dcterms:modified xsi:type="dcterms:W3CDTF">2019-05-17T12:06:33Z</dcterms:modified>
</cp:coreProperties>
</file>